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ients\gardengrove\2021\kit\"/>
    </mc:Choice>
  </mc:AlternateContent>
  <xr:revisionPtr revIDLastSave="0" documentId="13_ncr:1_{B18DB521-CEE2-4DB7-A0FC-62DCFA18B0E3}" xr6:coauthVersionLast="47" xr6:coauthVersionMax="47" xr10:uidLastSave="{00000000-0000-0000-0000-000000000000}"/>
  <bookViews>
    <workbookView xWindow="2085" yWindow="2692" windowWidth="24780" windowHeight="13238" activeTab="2" xr2:uid="{B9BF60B4-E299-46A2-AB40-B89A7726099C}"/>
  </bookViews>
  <sheets>
    <sheet name="Describe" sheetId="1" r:id="rId1"/>
    <sheet name="Assign" sheetId="2" r:id="rId2"/>
    <sheet name="Report" sheetId="3" r:id="rId3"/>
  </sheets>
  <definedNames>
    <definedName name="_xlnm.Print_Area" localSheetId="0">Describe!$A$1:$E$7</definedName>
    <definedName name="_xlnm.Print_Area" localSheetId="2">Report!$C$1:$L$19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6" i="3" l="1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  <c r="U26" i="3"/>
  <c r="T26" i="3"/>
  <c r="S26" i="3"/>
  <c r="R26" i="3"/>
  <c r="Q26" i="3"/>
  <c r="P26" i="3"/>
  <c r="U25" i="3"/>
  <c r="T25" i="3"/>
  <c r="S25" i="3"/>
  <c r="R25" i="3"/>
  <c r="Q25" i="3"/>
  <c r="P25" i="3"/>
  <c r="U24" i="3"/>
  <c r="T24" i="3"/>
  <c r="S24" i="3"/>
  <c r="R24" i="3"/>
  <c r="Q24" i="3"/>
  <c r="P24" i="3"/>
  <c r="U23" i="3"/>
  <c r="T23" i="3"/>
  <c r="S23" i="3"/>
  <c r="R23" i="3"/>
  <c r="Q23" i="3"/>
  <c r="P23" i="3"/>
  <c r="U22" i="3"/>
  <c r="T22" i="3"/>
  <c r="S22" i="3"/>
  <c r="R22" i="3"/>
  <c r="Q22" i="3"/>
  <c r="P22" i="3"/>
  <c r="U21" i="3"/>
  <c r="K19" i="3" s="1"/>
  <c r="T21" i="3"/>
  <c r="S21" i="3"/>
  <c r="R21" i="3"/>
  <c r="Q21" i="3"/>
  <c r="P21" i="3"/>
  <c r="U20" i="3"/>
  <c r="T20" i="3"/>
  <c r="S20" i="3"/>
  <c r="R20" i="3"/>
  <c r="Q20" i="3"/>
  <c r="P20" i="3"/>
  <c r="U19" i="3"/>
  <c r="T19" i="3"/>
  <c r="S19" i="3"/>
  <c r="R19" i="3"/>
  <c r="Q19" i="3"/>
  <c r="P19" i="3"/>
  <c r="U18" i="3"/>
  <c r="T18" i="3"/>
  <c r="S18" i="3"/>
  <c r="R18" i="3"/>
  <c r="Q18" i="3"/>
  <c r="P18" i="3"/>
  <c r="U17" i="3"/>
  <c r="T17" i="3"/>
  <c r="S17" i="3"/>
  <c r="R17" i="3"/>
  <c r="Q17" i="3"/>
  <c r="P17" i="3"/>
  <c r="U16" i="3"/>
  <c r="T16" i="3"/>
  <c r="S16" i="3"/>
  <c r="R16" i="3"/>
  <c r="Q16" i="3"/>
  <c r="P16" i="3"/>
  <c r="U15" i="3"/>
  <c r="T15" i="3"/>
  <c r="S15" i="3"/>
  <c r="R15" i="3"/>
  <c r="Q15" i="3"/>
  <c r="P15" i="3"/>
  <c r="U14" i="3"/>
  <c r="T14" i="3"/>
  <c r="S14" i="3"/>
  <c r="R14" i="3"/>
  <c r="Q14" i="3"/>
  <c r="P14" i="3"/>
  <c r="U13" i="3"/>
  <c r="T13" i="3"/>
  <c r="S13" i="3"/>
  <c r="R13" i="3"/>
  <c r="Q13" i="3"/>
  <c r="P13" i="3"/>
  <c r="U12" i="3"/>
  <c r="K14" i="3" s="1"/>
  <c r="T12" i="3"/>
  <c r="S12" i="3"/>
  <c r="R12" i="3"/>
  <c r="Q12" i="3"/>
  <c r="P12" i="3"/>
  <c r="U11" i="3"/>
  <c r="T11" i="3"/>
  <c r="S11" i="3"/>
  <c r="R11" i="3"/>
  <c r="Q11" i="3"/>
  <c r="P11" i="3"/>
  <c r="U10" i="3"/>
  <c r="T10" i="3"/>
  <c r="S10" i="3"/>
  <c r="R10" i="3"/>
  <c r="Q10" i="3"/>
  <c r="P10" i="3"/>
  <c r="U9" i="3"/>
  <c r="T9" i="3"/>
  <c r="S9" i="3"/>
  <c r="R9" i="3"/>
  <c r="Q9" i="3"/>
  <c r="P9" i="3"/>
  <c r="U8" i="3"/>
  <c r="T8" i="3"/>
  <c r="S8" i="3"/>
  <c r="R8" i="3"/>
  <c r="Q8" i="3"/>
  <c r="P8" i="3"/>
  <c r="U7" i="3"/>
  <c r="T7" i="3"/>
  <c r="S7" i="3"/>
  <c r="R7" i="3"/>
  <c r="Q7" i="3"/>
  <c r="P7" i="3"/>
  <c r="U6" i="3"/>
  <c r="T6" i="3"/>
  <c r="S6" i="3"/>
  <c r="R6" i="3"/>
  <c r="Q6" i="3"/>
  <c r="P6" i="3"/>
  <c r="U5" i="3"/>
  <c r="T5" i="3"/>
  <c r="S5" i="3"/>
  <c r="R5" i="3"/>
  <c r="Q5" i="3"/>
  <c r="P5" i="3"/>
  <c r="U4" i="3"/>
  <c r="T4" i="3"/>
  <c r="S4" i="3"/>
  <c r="R4" i="3"/>
  <c r="Q4" i="3"/>
  <c r="P4" i="3"/>
  <c r="U3" i="3"/>
  <c r="K3" i="3" s="1"/>
  <c r="T3" i="3"/>
  <c r="S3" i="3"/>
  <c r="R3" i="3"/>
  <c r="Q3" i="3"/>
  <c r="P3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AW6" i="3"/>
  <c r="AV6" i="3"/>
  <c r="AU6" i="3"/>
  <c r="AT6" i="3"/>
  <c r="AS6" i="3"/>
  <c r="AR6" i="3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AW5" i="3"/>
  <c r="AV5" i="3"/>
  <c r="AU5" i="3"/>
  <c r="AT5" i="3"/>
  <c r="AS5" i="3"/>
  <c r="AR5" i="3"/>
  <c r="AQ5" i="3"/>
  <c r="AP5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AW4" i="3"/>
  <c r="AV4" i="3"/>
  <c r="AU4" i="3"/>
  <c r="AT4" i="3"/>
  <c r="AS4" i="3"/>
  <c r="AR4" i="3"/>
  <c r="AQ4" i="3"/>
  <c r="AP4" i="3"/>
  <c r="AO4" i="3"/>
  <c r="AN4" i="3"/>
  <c r="AM4" i="3"/>
  <c r="AL4" i="3"/>
  <c r="AK4" i="3"/>
  <c r="AJ4" i="3"/>
  <c r="AI4" i="3"/>
  <c r="AH4" i="3"/>
  <c r="AG4" i="3"/>
  <c r="AF4" i="3"/>
  <c r="AE4" i="3"/>
  <c r="AD4" i="3"/>
  <c r="AC4" i="3"/>
  <c r="AB4" i="3"/>
  <c r="AA4" i="3"/>
  <c r="AW3" i="3"/>
  <c r="AV3" i="3"/>
  <c r="AU3" i="3"/>
  <c r="AT3" i="3"/>
  <c r="AS3" i="3"/>
  <c r="AR3" i="3"/>
  <c r="AQ3" i="3"/>
  <c r="AP3" i="3"/>
  <c r="AO3" i="3"/>
  <c r="AN3" i="3"/>
  <c r="AM3" i="3"/>
  <c r="AL3" i="3"/>
  <c r="AK3" i="3"/>
  <c r="AJ3" i="3"/>
  <c r="AI3" i="3"/>
  <c r="AH3" i="3"/>
  <c r="AG3" i="3"/>
  <c r="AF3" i="3"/>
  <c r="AE3" i="3"/>
  <c r="AD3" i="3"/>
  <c r="AC3" i="3"/>
  <c r="AB3" i="3"/>
  <c r="AA3" i="3"/>
  <c r="Z8" i="3"/>
  <c r="Z7" i="3"/>
  <c r="Z6" i="3"/>
  <c r="Z5" i="3"/>
  <c r="Z4" i="3"/>
  <c r="Z3" i="3"/>
  <c r="AW2" i="3"/>
  <c r="AV2" i="3"/>
  <c r="AU2" i="3"/>
  <c r="AT2" i="3"/>
  <c r="AS2" i="3"/>
  <c r="AR2" i="3"/>
  <c r="AQ2" i="3"/>
  <c r="AP2" i="3"/>
  <c r="AO2" i="3"/>
  <c r="AN2" i="3"/>
  <c r="AM2" i="3"/>
  <c r="AL2" i="3"/>
  <c r="AK2" i="3"/>
  <c r="AJ2" i="3"/>
  <c r="AI2" i="3"/>
  <c r="AH2" i="3"/>
  <c r="AG2" i="3"/>
  <c r="AF2" i="3"/>
  <c r="AE2" i="3"/>
  <c r="AD2" i="3"/>
  <c r="AC2" i="3"/>
  <c r="AB2" i="3"/>
  <c r="AA2" i="3"/>
  <c r="Z2" i="3"/>
  <c r="AP114" i="2"/>
  <c r="AO114" i="2"/>
  <c r="AN114" i="2"/>
  <c r="AM114" i="2"/>
  <c r="AL114" i="2"/>
  <c r="AK114" i="2"/>
  <c r="AJ114" i="2"/>
  <c r="AI114" i="2"/>
  <c r="AH114" i="2"/>
  <c r="AG114" i="2"/>
  <c r="AF114" i="2"/>
  <c r="AE114" i="2"/>
  <c r="AP113" i="2"/>
  <c r="AO113" i="2"/>
  <c r="AN113" i="2"/>
  <c r="AM113" i="2"/>
  <c r="AL113" i="2"/>
  <c r="AK113" i="2"/>
  <c r="AJ113" i="2"/>
  <c r="AI113" i="2"/>
  <c r="AH113" i="2"/>
  <c r="AG113" i="2"/>
  <c r="AF113" i="2"/>
  <c r="AE113" i="2"/>
  <c r="AP112" i="2"/>
  <c r="AO112" i="2"/>
  <c r="AN112" i="2"/>
  <c r="AM112" i="2"/>
  <c r="AL112" i="2"/>
  <c r="AK112" i="2"/>
  <c r="AJ112" i="2"/>
  <c r="AI112" i="2"/>
  <c r="AH112" i="2"/>
  <c r="AG112" i="2"/>
  <c r="AF112" i="2"/>
  <c r="AE112" i="2"/>
  <c r="AP111" i="2"/>
  <c r="AO111" i="2"/>
  <c r="AN111" i="2"/>
  <c r="AM111" i="2"/>
  <c r="AL111" i="2"/>
  <c r="AK111" i="2"/>
  <c r="AJ111" i="2"/>
  <c r="AI111" i="2"/>
  <c r="AH111" i="2"/>
  <c r="AG111" i="2"/>
  <c r="AF111" i="2"/>
  <c r="AE111" i="2"/>
  <c r="AP110" i="2"/>
  <c r="AO110" i="2"/>
  <c r="AN110" i="2"/>
  <c r="AM110" i="2"/>
  <c r="AL110" i="2"/>
  <c r="AK110" i="2"/>
  <c r="AJ110" i="2"/>
  <c r="AI110" i="2"/>
  <c r="AH110" i="2"/>
  <c r="AG110" i="2"/>
  <c r="AF110" i="2"/>
  <c r="AE110" i="2"/>
  <c r="AP109" i="2"/>
  <c r="AO109" i="2"/>
  <c r="AN109" i="2"/>
  <c r="AM109" i="2"/>
  <c r="AL109" i="2"/>
  <c r="AK109" i="2"/>
  <c r="AJ109" i="2"/>
  <c r="AI109" i="2"/>
  <c r="AH109" i="2"/>
  <c r="AG109" i="2"/>
  <c r="AF109" i="2"/>
  <c r="AE109" i="2"/>
  <c r="AP108" i="2"/>
  <c r="AO108" i="2"/>
  <c r="AN108" i="2"/>
  <c r="AM108" i="2"/>
  <c r="AL108" i="2"/>
  <c r="AK108" i="2"/>
  <c r="AJ108" i="2"/>
  <c r="AI108" i="2"/>
  <c r="AH108" i="2"/>
  <c r="AG108" i="2"/>
  <c r="AF108" i="2"/>
  <c r="AE108" i="2"/>
  <c r="AP107" i="2"/>
  <c r="AO107" i="2"/>
  <c r="AN107" i="2"/>
  <c r="AM107" i="2"/>
  <c r="AL107" i="2"/>
  <c r="AK107" i="2"/>
  <c r="AJ107" i="2"/>
  <c r="AI107" i="2"/>
  <c r="AH107" i="2"/>
  <c r="AG107" i="2"/>
  <c r="AF107" i="2"/>
  <c r="AE107" i="2"/>
  <c r="AP106" i="2"/>
  <c r="AO106" i="2"/>
  <c r="AN106" i="2"/>
  <c r="AM106" i="2"/>
  <c r="AL106" i="2"/>
  <c r="AK106" i="2"/>
  <c r="AJ106" i="2"/>
  <c r="AI106" i="2"/>
  <c r="AH106" i="2"/>
  <c r="AG106" i="2"/>
  <c r="AF106" i="2"/>
  <c r="AE106" i="2"/>
  <c r="AP105" i="2"/>
  <c r="AO105" i="2"/>
  <c r="AN105" i="2"/>
  <c r="AM105" i="2"/>
  <c r="AL105" i="2"/>
  <c r="AK105" i="2"/>
  <c r="AJ105" i="2"/>
  <c r="AI105" i="2"/>
  <c r="AH105" i="2"/>
  <c r="AG105" i="2"/>
  <c r="AF105" i="2"/>
  <c r="AE105" i="2"/>
  <c r="AP104" i="2"/>
  <c r="AO104" i="2"/>
  <c r="AN104" i="2"/>
  <c r="AM104" i="2"/>
  <c r="AL104" i="2"/>
  <c r="AK104" i="2"/>
  <c r="AJ104" i="2"/>
  <c r="AI104" i="2"/>
  <c r="AH104" i="2"/>
  <c r="AG104" i="2"/>
  <c r="AF104" i="2"/>
  <c r="AE104" i="2"/>
  <c r="AP103" i="2"/>
  <c r="AO103" i="2"/>
  <c r="AN103" i="2"/>
  <c r="AM103" i="2"/>
  <c r="AL103" i="2"/>
  <c r="AK103" i="2"/>
  <c r="AJ103" i="2"/>
  <c r="AI103" i="2"/>
  <c r="AH103" i="2"/>
  <c r="AG103" i="2"/>
  <c r="AF103" i="2"/>
  <c r="AE103" i="2"/>
  <c r="AP102" i="2"/>
  <c r="AO102" i="2"/>
  <c r="AN102" i="2"/>
  <c r="AM102" i="2"/>
  <c r="AL102" i="2"/>
  <c r="AK102" i="2"/>
  <c r="AJ102" i="2"/>
  <c r="AI102" i="2"/>
  <c r="AH102" i="2"/>
  <c r="AG102" i="2"/>
  <c r="AF102" i="2"/>
  <c r="AE102" i="2"/>
  <c r="AP101" i="2"/>
  <c r="AO101" i="2"/>
  <c r="AN101" i="2"/>
  <c r="AM101" i="2"/>
  <c r="AL101" i="2"/>
  <c r="AK101" i="2"/>
  <c r="AJ101" i="2"/>
  <c r="AI101" i="2"/>
  <c r="AH101" i="2"/>
  <c r="AG101" i="2"/>
  <c r="AF101" i="2"/>
  <c r="AE101" i="2"/>
  <c r="AP100" i="2"/>
  <c r="AO100" i="2"/>
  <c r="AN100" i="2"/>
  <c r="AM100" i="2"/>
  <c r="AL100" i="2"/>
  <c r="AK100" i="2"/>
  <c r="AJ100" i="2"/>
  <c r="AI100" i="2"/>
  <c r="AH100" i="2"/>
  <c r="AG100" i="2"/>
  <c r="AF100" i="2"/>
  <c r="AE100" i="2"/>
  <c r="AP99" i="2"/>
  <c r="AO99" i="2"/>
  <c r="AN99" i="2"/>
  <c r="AM99" i="2"/>
  <c r="AL99" i="2"/>
  <c r="AK99" i="2"/>
  <c r="AJ99" i="2"/>
  <c r="AI99" i="2"/>
  <c r="AH99" i="2"/>
  <c r="AG99" i="2"/>
  <c r="AF99" i="2"/>
  <c r="AE99" i="2"/>
  <c r="AP98" i="2"/>
  <c r="AO98" i="2"/>
  <c r="AN98" i="2"/>
  <c r="AM98" i="2"/>
  <c r="AL98" i="2"/>
  <c r="AK98" i="2"/>
  <c r="AJ98" i="2"/>
  <c r="AI98" i="2"/>
  <c r="AH98" i="2"/>
  <c r="AG98" i="2"/>
  <c r="AF98" i="2"/>
  <c r="AE98" i="2"/>
  <c r="AP97" i="2"/>
  <c r="AO97" i="2"/>
  <c r="AN97" i="2"/>
  <c r="AM97" i="2"/>
  <c r="AL97" i="2"/>
  <c r="AK97" i="2"/>
  <c r="AJ97" i="2"/>
  <c r="AI97" i="2"/>
  <c r="AH97" i="2"/>
  <c r="AG97" i="2"/>
  <c r="AF97" i="2"/>
  <c r="AE97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P95" i="2"/>
  <c r="AO95" i="2"/>
  <c r="AN95" i="2"/>
  <c r="AM95" i="2"/>
  <c r="AL95" i="2"/>
  <c r="AK95" i="2"/>
  <c r="AJ95" i="2"/>
  <c r="AI95" i="2"/>
  <c r="AH95" i="2"/>
  <c r="AG95" i="2"/>
  <c r="AF95" i="2"/>
  <c r="AE95" i="2"/>
  <c r="AP94" i="2"/>
  <c r="AO94" i="2"/>
  <c r="AN94" i="2"/>
  <c r="AM94" i="2"/>
  <c r="AL94" i="2"/>
  <c r="AK94" i="2"/>
  <c r="AJ94" i="2"/>
  <c r="AI94" i="2"/>
  <c r="AH94" i="2"/>
  <c r="AG94" i="2"/>
  <c r="AF94" i="2"/>
  <c r="AE94" i="2"/>
  <c r="AP93" i="2"/>
  <c r="AO93" i="2"/>
  <c r="AN93" i="2"/>
  <c r="AM93" i="2"/>
  <c r="AL93" i="2"/>
  <c r="AK93" i="2"/>
  <c r="AJ93" i="2"/>
  <c r="AI93" i="2"/>
  <c r="AH93" i="2"/>
  <c r="AG93" i="2"/>
  <c r="AF93" i="2"/>
  <c r="AE93" i="2"/>
  <c r="AP92" i="2"/>
  <c r="AO92" i="2"/>
  <c r="AN92" i="2"/>
  <c r="AM92" i="2"/>
  <c r="AL92" i="2"/>
  <c r="AK92" i="2"/>
  <c r="AJ92" i="2"/>
  <c r="AI92" i="2"/>
  <c r="AH92" i="2"/>
  <c r="AG92" i="2"/>
  <c r="AF92" i="2"/>
  <c r="AE92" i="2"/>
  <c r="AP91" i="2"/>
  <c r="AO91" i="2"/>
  <c r="AN91" i="2"/>
  <c r="AM91" i="2"/>
  <c r="AL91" i="2"/>
  <c r="AK91" i="2"/>
  <c r="AJ91" i="2"/>
  <c r="AI91" i="2"/>
  <c r="AH91" i="2"/>
  <c r="AG91" i="2"/>
  <c r="AF91" i="2"/>
  <c r="AE91" i="2"/>
  <c r="AP90" i="2"/>
  <c r="AO90" i="2"/>
  <c r="AN90" i="2"/>
  <c r="AM90" i="2"/>
  <c r="AL90" i="2"/>
  <c r="AK90" i="2"/>
  <c r="AJ90" i="2"/>
  <c r="AI90" i="2"/>
  <c r="AH90" i="2"/>
  <c r="AG90" i="2"/>
  <c r="AF90" i="2"/>
  <c r="AE90" i="2"/>
  <c r="AP89" i="2"/>
  <c r="AO89" i="2"/>
  <c r="AN89" i="2"/>
  <c r="AM89" i="2"/>
  <c r="AL89" i="2"/>
  <c r="AK89" i="2"/>
  <c r="AJ89" i="2"/>
  <c r="AI89" i="2"/>
  <c r="AH89" i="2"/>
  <c r="AG89" i="2"/>
  <c r="AF89" i="2"/>
  <c r="AE89" i="2"/>
  <c r="AP88" i="2"/>
  <c r="AO88" i="2"/>
  <c r="AN88" i="2"/>
  <c r="AM88" i="2"/>
  <c r="AL88" i="2"/>
  <c r="AK88" i="2"/>
  <c r="AJ88" i="2"/>
  <c r="AI88" i="2"/>
  <c r="AH88" i="2"/>
  <c r="AG88" i="2"/>
  <c r="AF88" i="2"/>
  <c r="AE88" i="2"/>
  <c r="AP87" i="2"/>
  <c r="AO87" i="2"/>
  <c r="AN87" i="2"/>
  <c r="AM87" i="2"/>
  <c r="AL87" i="2"/>
  <c r="AK87" i="2"/>
  <c r="AJ87" i="2"/>
  <c r="AI87" i="2"/>
  <c r="AH87" i="2"/>
  <c r="AG87" i="2"/>
  <c r="AF87" i="2"/>
  <c r="AE87" i="2"/>
  <c r="AP86" i="2"/>
  <c r="AO86" i="2"/>
  <c r="AN86" i="2"/>
  <c r="AM86" i="2"/>
  <c r="AL86" i="2"/>
  <c r="AK86" i="2"/>
  <c r="AJ86" i="2"/>
  <c r="AI86" i="2"/>
  <c r="AH86" i="2"/>
  <c r="AG86" i="2"/>
  <c r="AF86" i="2"/>
  <c r="AE86" i="2"/>
  <c r="AP85" i="2"/>
  <c r="AO85" i="2"/>
  <c r="AN85" i="2"/>
  <c r="AM85" i="2"/>
  <c r="AL85" i="2"/>
  <c r="AK85" i="2"/>
  <c r="AJ85" i="2"/>
  <c r="AI85" i="2"/>
  <c r="AH85" i="2"/>
  <c r="AG85" i="2"/>
  <c r="AF85" i="2"/>
  <c r="AE85" i="2"/>
  <c r="AP84" i="2"/>
  <c r="AO84" i="2"/>
  <c r="AN84" i="2"/>
  <c r="AM84" i="2"/>
  <c r="AL84" i="2"/>
  <c r="AK84" i="2"/>
  <c r="AJ84" i="2"/>
  <c r="AI84" i="2"/>
  <c r="AH84" i="2"/>
  <c r="AG84" i="2"/>
  <c r="AF84" i="2"/>
  <c r="AE84" i="2"/>
  <c r="AP83" i="2"/>
  <c r="AO83" i="2"/>
  <c r="AN83" i="2"/>
  <c r="AM83" i="2"/>
  <c r="AL83" i="2"/>
  <c r="AK83" i="2"/>
  <c r="AJ83" i="2"/>
  <c r="AI83" i="2"/>
  <c r="AH83" i="2"/>
  <c r="AG83" i="2"/>
  <c r="AF83" i="2"/>
  <c r="AE83" i="2"/>
  <c r="AP82" i="2"/>
  <c r="AO82" i="2"/>
  <c r="AN82" i="2"/>
  <c r="AM82" i="2"/>
  <c r="AL82" i="2"/>
  <c r="AK82" i="2"/>
  <c r="AJ82" i="2"/>
  <c r="AI82" i="2"/>
  <c r="AH82" i="2"/>
  <c r="AG82" i="2"/>
  <c r="AF82" i="2"/>
  <c r="AE82" i="2"/>
  <c r="AP81" i="2"/>
  <c r="AO81" i="2"/>
  <c r="AN81" i="2"/>
  <c r="AM81" i="2"/>
  <c r="AL81" i="2"/>
  <c r="AK81" i="2"/>
  <c r="AJ81" i="2"/>
  <c r="AI81" i="2"/>
  <c r="AH81" i="2"/>
  <c r="AG81" i="2"/>
  <c r="AF81" i="2"/>
  <c r="AE81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P79" i="2"/>
  <c r="AO79" i="2"/>
  <c r="AN79" i="2"/>
  <c r="AM79" i="2"/>
  <c r="AL79" i="2"/>
  <c r="AK79" i="2"/>
  <c r="AJ79" i="2"/>
  <c r="AI79" i="2"/>
  <c r="AH79" i="2"/>
  <c r="AG79" i="2"/>
  <c r="AF79" i="2"/>
  <c r="AE79" i="2"/>
  <c r="AP78" i="2"/>
  <c r="AO78" i="2"/>
  <c r="AN78" i="2"/>
  <c r="AM78" i="2"/>
  <c r="AL78" i="2"/>
  <c r="AK78" i="2"/>
  <c r="AJ78" i="2"/>
  <c r="AI78" i="2"/>
  <c r="AH78" i="2"/>
  <c r="AG78" i="2"/>
  <c r="AF78" i="2"/>
  <c r="AE78" i="2"/>
  <c r="AP77" i="2"/>
  <c r="AO77" i="2"/>
  <c r="AN77" i="2"/>
  <c r="AM77" i="2"/>
  <c r="AL77" i="2"/>
  <c r="AK77" i="2"/>
  <c r="AJ77" i="2"/>
  <c r="AI77" i="2"/>
  <c r="AH77" i="2"/>
  <c r="AG77" i="2"/>
  <c r="AF77" i="2"/>
  <c r="AE77" i="2"/>
  <c r="AP76" i="2"/>
  <c r="AO76" i="2"/>
  <c r="AN76" i="2"/>
  <c r="AM76" i="2"/>
  <c r="AL76" i="2"/>
  <c r="AK76" i="2"/>
  <c r="AJ76" i="2"/>
  <c r="AI76" i="2"/>
  <c r="AH76" i="2"/>
  <c r="AG76" i="2"/>
  <c r="AF76" i="2"/>
  <c r="AE76" i="2"/>
  <c r="AP75" i="2"/>
  <c r="AO75" i="2"/>
  <c r="AN75" i="2"/>
  <c r="AM75" i="2"/>
  <c r="AL75" i="2"/>
  <c r="AK75" i="2"/>
  <c r="AJ75" i="2"/>
  <c r="AI75" i="2"/>
  <c r="AH75" i="2"/>
  <c r="AG75" i="2"/>
  <c r="AF75" i="2"/>
  <c r="AE75" i="2"/>
  <c r="AP74" i="2"/>
  <c r="AO74" i="2"/>
  <c r="AN74" i="2"/>
  <c r="AM74" i="2"/>
  <c r="AL74" i="2"/>
  <c r="AK74" i="2"/>
  <c r="AJ74" i="2"/>
  <c r="AI74" i="2"/>
  <c r="AH74" i="2"/>
  <c r="AG74" i="2"/>
  <c r="AF74" i="2"/>
  <c r="AE74" i="2"/>
  <c r="AP73" i="2"/>
  <c r="AO73" i="2"/>
  <c r="AN73" i="2"/>
  <c r="AM73" i="2"/>
  <c r="AL73" i="2"/>
  <c r="AK73" i="2"/>
  <c r="AJ73" i="2"/>
  <c r="AI73" i="2"/>
  <c r="AH73" i="2"/>
  <c r="AG73" i="2"/>
  <c r="AF73" i="2"/>
  <c r="AE73" i="2"/>
  <c r="AP72" i="2"/>
  <c r="AO72" i="2"/>
  <c r="AN72" i="2"/>
  <c r="AM72" i="2"/>
  <c r="AL72" i="2"/>
  <c r="AK72" i="2"/>
  <c r="AJ72" i="2"/>
  <c r="AI72" i="2"/>
  <c r="AH72" i="2"/>
  <c r="AG72" i="2"/>
  <c r="AF72" i="2"/>
  <c r="AE72" i="2"/>
  <c r="AP71" i="2"/>
  <c r="AO71" i="2"/>
  <c r="AN71" i="2"/>
  <c r="AM71" i="2"/>
  <c r="AL71" i="2"/>
  <c r="AK71" i="2"/>
  <c r="AJ71" i="2"/>
  <c r="AI71" i="2"/>
  <c r="AH71" i="2"/>
  <c r="AG71" i="2"/>
  <c r="AF71" i="2"/>
  <c r="AE71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P69" i="2"/>
  <c r="AO69" i="2"/>
  <c r="AN69" i="2"/>
  <c r="AM69" i="2"/>
  <c r="AL69" i="2"/>
  <c r="AK69" i="2"/>
  <c r="AJ69" i="2"/>
  <c r="AI69" i="2"/>
  <c r="AH69" i="2"/>
  <c r="AG69" i="2"/>
  <c r="AF69" i="2"/>
  <c r="AE69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P66" i="2"/>
  <c r="AO66" i="2"/>
  <c r="AN66" i="2"/>
  <c r="AM66" i="2"/>
  <c r="AL66" i="2"/>
  <c r="AK66" i="2"/>
  <c r="AJ66" i="2"/>
  <c r="AI66" i="2"/>
  <c r="AH66" i="2"/>
  <c r="AG66" i="2"/>
  <c r="AF66" i="2"/>
  <c r="AE66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P64" i="2"/>
  <c r="AO64" i="2"/>
  <c r="AN64" i="2"/>
  <c r="AM64" i="2"/>
  <c r="AL64" i="2"/>
  <c r="AK64" i="2"/>
  <c r="AJ64" i="2"/>
  <c r="AI64" i="2"/>
  <c r="AH64" i="2"/>
  <c r="AG64" i="2"/>
  <c r="AF64" i="2"/>
  <c r="AE64" i="2"/>
  <c r="AP63" i="2"/>
  <c r="AO63" i="2"/>
  <c r="AN63" i="2"/>
  <c r="AM63" i="2"/>
  <c r="AL63" i="2"/>
  <c r="AK63" i="2"/>
  <c r="AJ63" i="2"/>
  <c r="AI63" i="2"/>
  <c r="AH63" i="2"/>
  <c r="AG63" i="2"/>
  <c r="AF63" i="2"/>
  <c r="AE63" i="2"/>
  <c r="AP62" i="2"/>
  <c r="AO62" i="2"/>
  <c r="AN62" i="2"/>
  <c r="AM62" i="2"/>
  <c r="AL62" i="2"/>
  <c r="AK62" i="2"/>
  <c r="AJ62" i="2"/>
  <c r="AI62" i="2"/>
  <c r="AH62" i="2"/>
  <c r="AG62" i="2"/>
  <c r="AF62" i="2"/>
  <c r="AE62" i="2"/>
  <c r="K6" i="3" l="1"/>
  <c r="K7" i="3"/>
  <c r="K8" i="3"/>
  <c r="K9" i="3"/>
  <c r="K11" i="3"/>
  <c r="K12" i="3"/>
  <c r="K13" i="3"/>
  <c r="K16" i="3"/>
  <c r="K17" i="3"/>
  <c r="K18" i="3"/>
  <c r="V3" i="3"/>
  <c r="V15" i="3"/>
  <c r="V10" i="3"/>
  <c r="V22" i="3"/>
  <c r="V5" i="3"/>
  <c r="V17" i="3"/>
  <c r="AC9" i="3"/>
  <c r="AO9" i="3"/>
  <c r="V12" i="3"/>
  <c r="V24" i="3"/>
  <c r="V7" i="3"/>
  <c r="V19" i="3"/>
  <c r="V14" i="3"/>
  <c r="V26" i="3"/>
  <c r="AP9" i="3"/>
  <c r="AR9" i="3"/>
  <c r="V9" i="3"/>
  <c r="V21" i="3"/>
  <c r="AF9" i="3"/>
  <c r="V4" i="3"/>
  <c r="V16" i="3"/>
  <c r="V11" i="3"/>
  <c r="V23" i="3"/>
  <c r="V6" i="3"/>
  <c r="V18" i="3"/>
  <c r="V13" i="3"/>
  <c r="V25" i="3"/>
  <c r="V8" i="3"/>
  <c r="V20" i="3"/>
  <c r="AM9" i="3"/>
  <c r="AS9" i="3"/>
  <c r="AG9" i="3"/>
  <c r="AU9" i="3"/>
  <c r="AI9" i="3"/>
  <c r="AL9" i="3"/>
  <c r="AK9" i="3"/>
  <c r="AW9" i="3"/>
  <c r="Z9" i="3"/>
  <c r="AN9" i="3"/>
  <c r="AB9" i="3"/>
  <c r="AQ9" i="3"/>
  <c r="AT9" i="3"/>
  <c r="AH9" i="3"/>
  <c r="AE9" i="3"/>
  <c r="AA9" i="3"/>
  <c r="AJ9" i="3"/>
  <c r="AD9" i="3"/>
  <c r="AV9" i="3"/>
  <c r="J17" i="3"/>
  <c r="I17" i="3"/>
  <c r="F17" i="3"/>
  <c r="J12" i="3"/>
  <c r="I12" i="3"/>
  <c r="H12" i="3"/>
  <c r="M17" i="3"/>
  <c r="M18" i="3"/>
  <c r="M19" i="3"/>
  <c r="M20" i="3"/>
  <c r="M21" i="3"/>
  <c r="M22" i="3"/>
  <c r="M23" i="3"/>
  <c r="M24" i="3"/>
  <c r="M25" i="3"/>
  <c r="M26" i="3"/>
  <c r="H17" i="3" l="1"/>
  <c r="G17" i="3"/>
  <c r="G12" i="3"/>
  <c r="E7" i="3"/>
  <c r="E17" i="3"/>
  <c r="F12" i="3"/>
  <c r="E12" i="3"/>
  <c r="H7" i="3"/>
  <c r="I7" i="3"/>
  <c r="J7" i="3"/>
  <c r="G7" i="3"/>
  <c r="F7" i="3"/>
  <c r="E18" i="3"/>
  <c r="E11" i="3"/>
  <c r="E3" i="3"/>
  <c r="F1" i="3"/>
  <c r="B1" i="3"/>
  <c r="H16" i="3"/>
  <c r="J14" i="3"/>
  <c r="I11" i="3"/>
  <c r="H11" i="3"/>
  <c r="G13" i="3"/>
  <c r="J3" i="3"/>
  <c r="I6" i="3"/>
  <c r="H8" i="3"/>
  <c r="F16" i="3"/>
  <c r="F13" i="3"/>
  <c r="F3" i="3"/>
  <c r="M27" i="3"/>
  <c r="G16" i="3"/>
  <c r="M16" i="3"/>
  <c r="J19" i="3"/>
  <c r="I19" i="3"/>
  <c r="E19" i="3"/>
  <c r="M15" i="3"/>
  <c r="J18" i="3"/>
  <c r="I18" i="3"/>
  <c r="M14" i="3"/>
  <c r="J16" i="3"/>
  <c r="I16" i="3"/>
  <c r="E16" i="3"/>
  <c r="M13" i="3"/>
  <c r="E13" i="3"/>
  <c r="M12" i="3"/>
  <c r="M11" i="3"/>
  <c r="M10" i="3"/>
  <c r="M9" i="3"/>
  <c r="M8" i="3"/>
  <c r="M7" i="3"/>
  <c r="M6" i="3"/>
  <c r="M5" i="3"/>
  <c r="M4" i="3"/>
  <c r="M3" i="3"/>
  <c r="M2" i="3"/>
  <c r="M1" i="3"/>
  <c r="AP61" i="2"/>
  <c r="AO61" i="2"/>
  <c r="AN61" i="2"/>
  <c r="AM61" i="2"/>
  <c r="AL61" i="2"/>
  <c r="AK61" i="2"/>
  <c r="AJ61" i="2"/>
  <c r="AI61" i="2"/>
  <c r="AH61" i="2"/>
  <c r="AG61" i="2"/>
  <c r="AF61" i="2"/>
  <c r="AE61" i="2"/>
  <c r="AP60" i="2"/>
  <c r="AO60" i="2"/>
  <c r="AN60" i="2"/>
  <c r="AM60" i="2"/>
  <c r="AL60" i="2"/>
  <c r="AK60" i="2"/>
  <c r="AJ60" i="2"/>
  <c r="AI60" i="2"/>
  <c r="AH60" i="2"/>
  <c r="AG60" i="2"/>
  <c r="AF60" i="2"/>
  <c r="AE60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P58" i="2"/>
  <c r="AO58" i="2"/>
  <c r="AN58" i="2"/>
  <c r="AM58" i="2"/>
  <c r="AL58" i="2"/>
  <c r="AK58" i="2"/>
  <c r="AJ58" i="2"/>
  <c r="AI58" i="2"/>
  <c r="AH58" i="2"/>
  <c r="AG58" i="2"/>
  <c r="AF58" i="2"/>
  <c r="AE58" i="2"/>
  <c r="AP57" i="2"/>
  <c r="AO57" i="2"/>
  <c r="AN57" i="2"/>
  <c r="AM57" i="2"/>
  <c r="AL57" i="2"/>
  <c r="AK57" i="2"/>
  <c r="AJ57" i="2"/>
  <c r="AI57" i="2"/>
  <c r="AH57" i="2"/>
  <c r="AG57" i="2"/>
  <c r="AF57" i="2"/>
  <c r="AE57" i="2"/>
  <c r="AP56" i="2"/>
  <c r="AO56" i="2"/>
  <c r="AN56" i="2"/>
  <c r="AM56" i="2"/>
  <c r="AL56" i="2"/>
  <c r="AK56" i="2"/>
  <c r="AJ56" i="2"/>
  <c r="AI56" i="2"/>
  <c r="AH56" i="2"/>
  <c r="AG56" i="2"/>
  <c r="AF56" i="2"/>
  <c r="AE56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P9" i="2"/>
  <c r="AO9" i="2"/>
  <c r="AN9" i="2"/>
  <c r="AM9" i="2"/>
  <c r="AL9" i="2"/>
  <c r="AK9" i="2"/>
  <c r="AJ9" i="2"/>
  <c r="AI9" i="2"/>
  <c r="AH9" i="2"/>
  <c r="AG9" i="2"/>
  <c r="AF9" i="2"/>
  <c r="AE9" i="2"/>
  <c r="AP8" i="2"/>
  <c r="AO8" i="2"/>
  <c r="AN8" i="2"/>
  <c r="AM8" i="2"/>
  <c r="AL8" i="2"/>
  <c r="AK8" i="2"/>
  <c r="AJ8" i="2"/>
  <c r="AI8" i="2"/>
  <c r="AH8" i="2"/>
  <c r="AG8" i="2"/>
  <c r="AF8" i="2"/>
  <c r="AE8" i="2"/>
  <c r="AP7" i="2"/>
  <c r="AO7" i="2"/>
  <c r="AN7" i="2"/>
  <c r="AM7" i="2"/>
  <c r="AL7" i="2"/>
  <c r="AK7" i="2"/>
  <c r="AJ7" i="2"/>
  <c r="AI7" i="2"/>
  <c r="AH7" i="2"/>
  <c r="AG7" i="2"/>
  <c r="AF7" i="2"/>
  <c r="AE7" i="2"/>
  <c r="AP6" i="2"/>
  <c r="AO6" i="2"/>
  <c r="AN6" i="2"/>
  <c r="AM6" i="2"/>
  <c r="AL6" i="2"/>
  <c r="AK6" i="2"/>
  <c r="AJ6" i="2"/>
  <c r="AI6" i="2"/>
  <c r="AH6" i="2"/>
  <c r="AG6" i="2"/>
  <c r="AF6" i="2"/>
  <c r="AE6" i="2"/>
  <c r="AP5" i="2"/>
  <c r="AO5" i="2"/>
  <c r="AN5" i="2"/>
  <c r="AM5" i="2"/>
  <c r="AL5" i="2"/>
  <c r="AK5" i="2"/>
  <c r="AJ5" i="2"/>
  <c r="AI5" i="2"/>
  <c r="AH5" i="2"/>
  <c r="AG5" i="2"/>
  <c r="AF5" i="2"/>
  <c r="AE5" i="2"/>
  <c r="AP4" i="2"/>
  <c r="AO4" i="2"/>
  <c r="AN4" i="2"/>
  <c r="AM4" i="2"/>
  <c r="AL4" i="2"/>
  <c r="AK4" i="2"/>
  <c r="AJ4" i="2"/>
  <c r="AI4" i="2"/>
  <c r="AH4" i="2"/>
  <c r="AG4" i="2"/>
  <c r="AF4" i="2"/>
  <c r="AE4" i="2"/>
  <c r="AP3" i="2"/>
  <c r="AO3" i="2"/>
  <c r="AN3" i="2"/>
  <c r="AM3" i="2"/>
  <c r="AL3" i="2"/>
  <c r="AK3" i="2"/>
  <c r="AJ3" i="2"/>
  <c r="AI3" i="2"/>
  <c r="AH3" i="2"/>
  <c r="AG3" i="2"/>
  <c r="AF3" i="2"/>
  <c r="AE3" i="2"/>
  <c r="AP2" i="2"/>
  <c r="AO2" i="2"/>
  <c r="AN2" i="2"/>
  <c r="AM2" i="2"/>
  <c r="AL2" i="2"/>
  <c r="AK2" i="2"/>
  <c r="AJ2" i="2"/>
  <c r="AI2" i="2"/>
  <c r="AH2" i="2"/>
  <c r="AG2" i="2"/>
  <c r="AF2" i="2"/>
  <c r="AE2" i="2"/>
  <c r="L12" i="3" l="1"/>
  <c r="L11" i="3"/>
  <c r="L14" i="3"/>
  <c r="L13" i="3"/>
  <c r="L17" i="3"/>
  <c r="L19" i="3"/>
  <c r="L18" i="3"/>
  <c r="L16" i="3"/>
  <c r="L9" i="3"/>
  <c r="L8" i="3"/>
  <c r="L7" i="3"/>
  <c r="L6" i="3"/>
  <c r="L3" i="3"/>
  <c r="I13" i="3"/>
  <c r="I8" i="3"/>
  <c r="I9" i="3"/>
  <c r="I14" i="3"/>
  <c r="J9" i="3"/>
  <c r="E6" i="3"/>
  <c r="G8" i="3"/>
  <c r="F14" i="3"/>
  <c r="F11" i="3"/>
  <c r="F18" i="3"/>
  <c r="F6" i="3"/>
  <c r="G14" i="3"/>
  <c r="F8" i="3"/>
  <c r="F19" i="3"/>
  <c r="G11" i="3"/>
  <c r="H9" i="3"/>
  <c r="H13" i="3"/>
  <c r="H14" i="3"/>
  <c r="B2" i="3"/>
  <c r="H3" i="3"/>
  <c r="G6" i="3"/>
  <c r="J8" i="3"/>
  <c r="G19" i="3"/>
  <c r="I3" i="3"/>
  <c r="H6" i="3"/>
  <c r="G18" i="3"/>
  <c r="J13" i="3"/>
  <c r="H18" i="3"/>
  <c r="H19" i="3"/>
  <c r="J6" i="3"/>
  <c r="E9" i="3"/>
  <c r="F9" i="3"/>
  <c r="J11" i="3"/>
  <c r="G9" i="3"/>
  <c r="E14" i="3"/>
  <c r="G3" i="3"/>
  <c r="E8" i="3"/>
  <c r="J4" i="3" l="1"/>
  <c r="J5" i="3" s="1"/>
  <c r="K4" i="3"/>
  <c r="K5" i="3" s="1"/>
  <c r="L5" i="3"/>
  <c r="F4" i="3"/>
  <c r="F5" i="3" s="1"/>
  <c r="G4" i="3"/>
  <c r="G5" i="3" s="1"/>
  <c r="H4" i="3"/>
  <c r="H5" i="3" s="1"/>
  <c r="I4" i="3"/>
  <c r="I5" i="3" s="1"/>
</calcChain>
</file>

<file path=xl/sharedStrings.xml><?xml version="1.0" encoding="utf-8"?>
<sst xmlns="http://schemas.openxmlformats.org/spreadsheetml/2006/main" count="242" uniqueCount="142">
  <si>
    <t>Plan Name:</t>
  </si>
  <si>
    <t># of Districts:</t>
  </si>
  <si>
    <t>Comments:</t>
  </si>
  <si>
    <t>Name</t>
  </si>
  <si>
    <t>Organization</t>
  </si>
  <si>
    <t>e-mail</t>
  </si>
  <si>
    <t>Phone</t>
  </si>
  <si>
    <t>District</t>
  </si>
  <si>
    <t>label</t>
  </si>
  <si>
    <t>POP</t>
  </si>
  <si>
    <t>LATPOP_D</t>
  </si>
  <si>
    <t>WHIPOP_D</t>
  </si>
  <si>
    <t>BLAPOP_D</t>
  </si>
  <si>
    <t>AMIPOP_D</t>
  </si>
  <si>
    <t>ASIPOP_D</t>
  </si>
  <si>
    <t>HPIPOP_D</t>
  </si>
  <si>
    <t>OTHPOP_D</t>
  </si>
  <si>
    <t>MMRPOP_D</t>
  </si>
  <si>
    <t>VAP</t>
  </si>
  <si>
    <t>LATVAP_D</t>
  </si>
  <si>
    <t>WHIVAP_D</t>
  </si>
  <si>
    <t>BLAVAP_D</t>
  </si>
  <si>
    <t>AMIVAP_D</t>
  </si>
  <si>
    <t>ASIVAP_D</t>
  </si>
  <si>
    <t>HPIVAP_D</t>
  </si>
  <si>
    <t>OTHVAP_D</t>
  </si>
  <si>
    <t>MMRVAP_D</t>
  </si>
  <si>
    <t>bg</t>
  </si>
  <si>
    <t>Pop</t>
  </si>
  <si>
    <t>%White</t>
  </si>
  <si>
    <t>%Asian</t>
  </si>
  <si>
    <t>%Latino</t>
  </si>
  <si>
    <t>CVAP</t>
  </si>
  <si>
    <t>Districts</t>
  </si>
  <si>
    <t>-</t>
  </si>
  <si>
    <t>City</t>
  </si>
  <si>
    <t>Ideal</t>
  </si>
  <si>
    <t>Total</t>
  </si>
  <si>
    <t>Population</t>
  </si>
  <si>
    <t>% Deviation</t>
  </si>
  <si>
    <t>White</t>
  </si>
  <si>
    <t>Asian</t>
  </si>
  <si>
    <t>Latino</t>
  </si>
  <si>
    <t>Voting Age Pop.</t>
  </si>
  <si>
    <t>Unassigned</t>
  </si>
  <si>
    <t>060372941101</t>
  </si>
  <si>
    <t>060375410021</t>
  </si>
  <si>
    <t>060375431005</t>
  </si>
  <si>
    <t>060375431006</t>
  </si>
  <si>
    <t>060375432024</t>
  </si>
  <si>
    <t>060375433041</t>
  </si>
  <si>
    <t>060375433042</t>
  </si>
  <si>
    <t>060375433043</t>
  </si>
  <si>
    <t>060375433044</t>
  </si>
  <si>
    <t>060375433061</t>
  </si>
  <si>
    <t>060375433062</t>
  </si>
  <si>
    <t>060375433063</t>
  </si>
  <si>
    <t>060375433064</t>
  </si>
  <si>
    <t>060375433211</t>
  </si>
  <si>
    <t>060375433212</t>
  </si>
  <si>
    <t>060375433221</t>
  </si>
  <si>
    <t>060375433222</t>
  </si>
  <si>
    <t>060375433223</t>
  </si>
  <si>
    <t>060375433224</t>
  </si>
  <si>
    <t>060375433225</t>
  </si>
  <si>
    <t>060375434001</t>
  </si>
  <si>
    <t>060375434002</t>
  </si>
  <si>
    <t>060375434003</t>
  </si>
  <si>
    <t>060375435011</t>
  </si>
  <si>
    <t>060375435012</t>
  </si>
  <si>
    <t>060375435013</t>
  </si>
  <si>
    <t>060375435014</t>
  </si>
  <si>
    <t>060375436011</t>
  </si>
  <si>
    <t>060375436041</t>
  </si>
  <si>
    <t>060375436042</t>
  </si>
  <si>
    <t>060375437011</t>
  </si>
  <si>
    <t>060375437012</t>
  </si>
  <si>
    <t>060375437021</t>
  </si>
  <si>
    <t>060375437022</t>
  </si>
  <si>
    <t>060375437023</t>
  </si>
  <si>
    <t>060375437024</t>
  </si>
  <si>
    <t>060375437025</t>
  </si>
  <si>
    <t>060375437031</t>
  </si>
  <si>
    <t>060375438011</t>
  </si>
  <si>
    <t>060375438012</t>
  </si>
  <si>
    <t>060375438013</t>
  </si>
  <si>
    <t>060375438021</t>
  </si>
  <si>
    <t>060375438022</t>
  </si>
  <si>
    <t>060375438023</t>
  </si>
  <si>
    <t>060375438024</t>
  </si>
  <si>
    <t>060375439031</t>
  </si>
  <si>
    <t>060375439032</t>
  </si>
  <si>
    <t>060375439051</t>
  </si>
  <si>
    <t>060375439052</t>
  </si>
  <si>
    <t>060375439053</t>
  </si>
  <si>
    <t>060375440011</t>
  </si>
  <si>
    <t>060375440012</t>
  </si>
  <si>
    <t>060375440013</t>
  </si>
  <si>
    <t>060375440014</t>
  </si>
  <si>
    <t>060375440021</t>
  </si>
  <si>
    <t>060375440022</t>
  </si>
  <si>
    <t>060375440023</t>
  </si>
  <si>
    <t>060375723012</t>
  </si>
  <si>
    <t>060379800021</t>
  </si>
  <si>
    <t>060379800251</t>
  </si>
  <si>
    <t>Black</t>
  </si>
  <si>
    <t>Deviation from Ideal</t>
  </si>
  <si>
    <t>tcvap_D17</t>
  </si>
  <si>
    <t>lcvap_D17</t>
  </si>
  <si>
    <t>wcvap_D17</t>
  </si>
  <si>
    <t>bcvap_D17</t>
  </si>
  <si>
    <t>acvap_D17</t>
  </si>
  <si>
    <t>aocvap_D17</t>
  </si>
  <si>
    <t>carson_compass</t>
  </si>
  <si>
    <t>Contact Info:</t>
  </si>
  <si>
    <t>ID</t>
  </si>
  <si>
    <t>Population20</t>
  </si>
  <si>
    <t>LATPOP_D20</t>
  </si>
  <si>
    <t>WHIPOP_D20</t>
  </si>
  <si>
    <t>BLAPOP_D20</t>
  </si>
  <si>
    <t>AMIPOP_D20</t>
  </si>
  <si>
    <t>ASIPOP_D20</t>
  </si>
  <si>
    <t>HPIPOP_D20</t>
  </si>
  <si>
    <t>OTHPOP_D20</t>
  </si>
  <si>
    <t>MMRPOP_D20</t>
  </si>
  <si>
    <t>VAP20</t>
  </si>
  <si>
    <t>LATVAP_D20</t>
  </si>
  <si>
    <t>WHIVAP_D20</t>
  </si>
  <si>
    <t>BLAVAP_D20</t>
  </si>
  <si>
    <t>AMIVAP_D20</t>
  </si>
  <si>
    <t>ASIVAP_D20</t>
  </si>
  <si>
    <t>HPIVAP_D20</t>
  </si>
  <si>
    <t>OTHVAP_D20</t>
  </si>
  <si>
    <t>MMRVAP_D20</t>
  </si>
  <si>
    <t>tcvap_D19</t>
  </si>
  <si>
    <t>lcvap_D19</t>
  </si>
  <si>
    <t>wcvap_D19</t>
  </si>
  <si>
    <t>bcvap_D19</t>
  </si>
  <si>
    <t>acvap_D19</t>
  </si>
  <si>
    <t>aocvap_D19</t>
  </si>
  <si>
    <t>(maximum 6 for report)</t>
  </si>
  <si>
    <t>Citizen Voting Age Pop D19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</si>
</sst>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Garamond"/>
      <family val="1"/>
    </font>
    <font>
      <sz val="11"/>
      <color theme="0"/>
      <name val="Calibri"/>
      <family val="2"/>
      <scheme val="minor"/>
    </font>
    <font>
      <sz val="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Protection="1">
      <protection locked="0"/>
    </xf>
    <xf numFmtId="0" fontId="2" fillId="0" borderId="0" xfId="0" quotePrefix="1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2" borderId="0" xfId="0" applyFont="1" applyFill="1" applyProtection="1">
      <protection locked="0"/>
    </xf>
    <xf numFmtId="0" fontId="2" fillId="0" borderId="4" xfId="0" applyFont="1" applyBorder="1"/>
    <xf numFmtId="164" fontId="2" fillId="0" borderId="0" xfId="2" applyNumberFormat="1" applyFont="1"/>
    <xf numFmtId="164" fontId="2" fillId="0" borderId="5" xfId="2" applyNumberFormat="1" applyFont="1" applyBorder="1"/>
    <xf numFmtId="1" fontId="2" fillId="0" borderId="4" xfId="0" applyNumberFormat="1" applyFont="1" applyBorder="1"/>
    <xf numFmtId="0" fontId="2" fillId="0" borderId="6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0" fillId="0" borderId="0" xfId="0" applyProtection="1">
      <protection locked="0"/>
    </xf>
    <xf numFmtId="0" fontId="2" fillId="0" borderId="7" xfId="0" applyFont="1" applyBorder="1"/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quotePrefix="1"/>
    <xf numFmtId="0" fontId="3" fillId="0" borderId="8" xfId="0" applyFont="1" applyBorder="1"/>
    <xf numFmtId="1" fontId="2" fillId="0" borderId="10" xfId="0" applyNumberFormat="1" applyFont="1" applyBorder="1" applyAlignment="1">
      <alignment horizontal="right" indent="2"/>
    </xf>
    <xf numFmtId="165" fontId="4" fillId="0" borderId="0" xfId="1" applyNumberFormat="1" applyFont="1"/>
    <xf numFmtId="1" fontId="2" fillId="0" borderId="13" xfId="0" applyNumberFormat="1" applyFont="1" applyBorder="1" applyAlignment="1">
      <alignment horizontal="right" indent="2"/>
    </xf>
    <xf numFmtId="164" fontId="2" fillId="0" borderId="13" xfId="2" applyNumberFormat="1" applyFont="1" applyBorder="1" applyAlignment="1">
      <alignment horizontal="right" indent="2"/>
    </xf>
    <xf numFmtId="164" fontId="2" fillId="0" borderId="12" xfId="2" applyNumberFormat="1" applyFont="1" applyBorder="1" applyAlignment="1">
      <alignment horizontal="right" indent="2"/>
    </xf>
    <xf numFmtId="164" fontId="2" fillId="0" borderId="10" xfId="2" applyNumberFormat="1" applyFont="1" applyBorder="1" applyAlignment="1">
      <alignment horizontal="right" indent="2"/>
    </xf>
    <xf numFmtId="1" fontId="0" fillId="0" borderId="0" xfId="0" applyNumberFormat="1"/>
    <xf numFmtId="0" fontId="3" fillId="0" borderId="0" xfId="0" applyFont="1"/>
    <xf numFmtId="0" fontId="0" fillId="2" borderId="0" xfId="0" applyFont="1" applyFill="1" applyProtection="1">
      <protection locked="0"/>
    </xf>
    <xf numFmtId="0" fontId="0" fillId="0" borderId="0" xfId="0" applyFont="1"/>
    <xf numFmtId="0" fontId="0" fillId="0" borderId="0" xfId="0" applyFont="1" applyAlignment="1">
      <alignment wrapText="1"/>
    </xf>
    <xf numFmtId="166" fontId="2" fillId="0" borderId="13" xfId="0" applyNumberFormat="1" applyFont="1" applyBorder="1" applyAlignment="1">
      <alignment horizontal="right" indent="2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0" fillId="2" borderId="0" xfId="0" applyFont="1" applyFill="1" applyAlignment="1" applyProtection="1">
      <alignment vertical="top" wrapText="1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6" fillId="0" borderId="8" xfId="0" quotePrefix="1" applyFont="1" applyBorder="1"/>
    <xf numFmtId="0" fontId="5" fillId="0" borderId="0" xfId="0" applyFont="1"/>
    <xf numFmtId="0" fontId="0" fillId="2" borderId="0" xfId="0" applyFont="1" applyFill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FA9D2-B1A5-4B0C-9C11-8726562204FA}">
  <dimension ref="A1:E8"/>
  <sheetViews>
    <sheetView workbookViewId="0">
      <selection activeCell="C7" sqref="C7"/>
    </sheetView>
  </sheetViews>
  <sheetFormatPr defaultRowHeight="14.25" x14ac:dyDescent="0.45"/>
  <cols>
    <col min="1" max="1" width="21.86328125" style="30" customWidth="1"/>
    <col min="2" max="2" width="29.53125" style="30" customWidth="1"/>
    <col min="3" max="3" width="24.33203125" style="30" customWidth="1"/>
    <col min="4" max="4" width="24.53125" style="30" customWidth="1"/>
    <col min="5" max="5" width="14.59765625" style="30" customWidth="1"/>
    <col min="6" max="16384" width="9.06640625" style="30"/>
  </cols>
  <sheetData>
    <row r="1" spans="1:5" x14ac:dyDescent="0.45">
      <c r="A1" s="28" t="s">
        <v>0</v>
      </c>
      <c r="B1" s="29"/>
    </row>
    <row r="2" spans="1:5" x14ac:dyDescent="0.45">
      <c r="A2" s="28" t="s">
        <v>1</v>
      </c>
      <c r="B2" s="36">
        <v>6</v>
      </c>
      <c r="C2" s="30" t="s">
        <v>140</v>
      </c>
    </row>
    <row r="3" spans="1:5" x14ac:dyDescent="0.45">
      <c r="A3" s="28"/>
    </row>
    <row r="4" spans="1:5" ht="129" customHeight="1" x14ac:dyDescent="0.45">
      <c r="A4" s="34" t="s">
        <v>2</v>
      </c>
      <c r="B4" s="39"/>
      <c r="C4" s="39"/>
      <c r="D4" s="39"/>
      <c r="E4" s="39"/>
    </row>
    <row r="6" spans="1:5" x14ac:dyDescent="0.45">
      <c r="B6" s="28" t="s">
        <v>3</v>
      </c>
      <c r="C6" s="28" t="s">
        <v>4</v>
      </c>
      <c r="D6" s="28" t="s">
        <v>5</v>
      </c>
      <c r="E6" s="28" t="s">
        <v>6</v>
      </c>
    </row>
    <row r="7" spans="1:5" s="31" customFormat="1" ht="41.65" customHeight="1" x14ac:dyDescent="0.45">
      <c r="A7" s="34" t="s">
        <v>114</v>
      </c>
      <c r="B7" s="35"/>
      <c r="C7" s="35"/>
      <c r="D7" s="35"/>
      <c r="E7" s="35"/>
    </row>
    <row r="8" spans="1:5" x14ac:dyDescent="0.45">
      <c r="A8" s="38" t="s">
        <v>113</v>
      </c>
    </row>
  </sheetData>
  <mergeCells count="1">
    <mergeCell ref="B4:E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3AEBB-0596-426A-8E43-3D4446B1B41E}">
  <dimension ref="A1:AP114"/>
  <sheetViews>
    <sheetView workbookViewId="0">
      <selection activeCell="B1" sqref="B1:AP1048576"/>
    </sheetView>
  </sheetViews>
  <sheetFormatPr defaultColWidth="8.265625" defaultRowHeight="13.15" x14ac:dyDescent="0.4"/>
  <cols>
    <col min="1" max="1" width="8.265625" style="1"/>
    <col min="2" max="2" width="8.265625" style="3"/>
    <col min="3" max="30" width="8.265625" style="3" hidden="1" customWidth="1"/>
    <col min="31" max="16384" width="8.265625" style="3"/>
  </cols>
  <sheetData>
    <row r="1" spans="1:42" x14ac:dyDescent="0.4">
      <c r="B1" s="2" t="s">
        <v>115</v>
      </c>
      <c r="C1" s="2" t="s">
        <v>116</v>
      </c>
      <c r="D1" s="2" t="s">
        <v>117</v>
      </c>
      <c r="E1" s="2" t="s">
        <v>118</v>
      </c>
      <c r="F1" s="2" t="s">
        <v>119</v>
      </c>
      <c r="G1" s="2" t="s">
        <v>120</v>
      </c>
      <c r="H1" s="2" t="s">
        <v>121</v>
      </c>
      <c r="I1" s="2" t="s">
        <v>122</v>
      </c>
      <c r="J1" s="2" t="s">
        <v>123</v>
      </c>
      <c r="K1" s="2" t="s">
        <v>124</v>
      </c>
      <c r="L1" s="2" t="s">
        <v>125</v>
      </c>
      <c r="M1" s="2" t="s">
        <v>126</v>
      </c>
      <c r="N1" s="2" t="s">
        <v>127</v>
      </c>
      <c r="O1" s="2" t="s">
        <v>128</v>
      </c>
      <c r="P1" s="2" t="s">
        <v>129</v>
      </c>
      <c r="Q1" s="2" t="s">
        <v>130</v>
      </c>
      <c r="R1" s="2" t="s">
        <v>131</v>
      </c>
      <c r="S1" s="2" t="s">
        <v>132</v>
      </c>
      <c r="T1" s="2" t="s">
        <v>133</v>
      </c>
      <c r="U1" s="2" t="s">
        <v>134</v>
      </c>
      <c r="V1" s="2" t="s">
        <v>135</v>
      </c>
      <c r="W1" s="2" t="s">
        <v>136</v>
      </c>
      <c r="X1" s="2" t="s">
        <v>137</v>
      </c>
      <c r="Y1" s="2" t="s">
        <v>138</v>
      </c>
      <c r="Z1" s="2" t="s">
        <v>139</v>
      </c>
      <c r="AA1" s="2" t="s">
        <v>27</v>
      </c>
      <c r="AE1" s="4" t="s">
        <v>28</v>
      </c>
      <c r="AF1" s="5" t="s">
        <v>29</v>
      </c>
      <c r="AG1" s="5" t="s">
        <v>30</v>
      </c>
      <c r="AH1" s="6" t="s">
        <v>31</v>
      </c>
      <c r="AI1" s="4" t="s">
        <v>18</v>
      </c>
      <c r="AJ1" s="5" t="s">
        <v>29</v>
      </c>
      <c r="AK1" s="5" t="s">
        <v>30</v>
      </c>
      <c r="AL1" s="6" t="s">
        <v>31</v>
      </c>
      <c r="AM1" s="4" t="s">
        <v>32</v>
      </c>
      <c r="AN1" s="5" t="s">
        <v>29</v>
      </c>
      <c r="AO1" s="5" t="s">
        <v>30</v>
      </c>
      <c r="AP1" s="6" t="s">
        <v>31</v>
      </c>
    </row>
    <row r="2" spans="1:42" x14ac:dyDescent="0.4">
      <c r="A2" s="7"/>
      <c r="B2" s="2">
        <v>1</v>
      </c>
      <c r="C2" s="2">
        <v>287</v>
      </c>
      <c r="D2" s="2">
        <v>147</v>
      </c>
      <c r="E2" s="2">
        <v>43</v>
      </c>
      <c r="F2" s="2">
        <v>3</v>
      </c>
      <c r="G2" s="2">
        <v>0</v>
      </c>
      <c r="H2" s="2">
        <v>83</v>
      </c>
      <c r="I2" s="2">
        <v>6</v>
      </c>
      <c r="J2" s="2">
        <v>5</v>
      </c>
      <c r="K2" s="2">
        <v>0</v>
      </c>
      <c r="L2" s="2">
        <v>197</v>
      </c>
      <c r="M2" s="2">
        <v>88</v>
      </c>
      <c r="N2" s="2">
        <v>36</v>
      </c>
      <c r="O2" s="2">
        <v>3</v>
      </c>
      <c r="P2" s="2">
        <v>0</v>
      </c>
      <c r="Q2" s="2">
        <v>66</v>
      </c>
      <c r="R2" s="2">
        <v>1</v>
      </c>
      <c r="S2" s="2">
        <v>3</v>
      </c>
      <c r="T2" s="2">
        <v>0</v>
      </c>
      <c r="U2" s="2">
        <v>170.26498799999999</v>
      </c>
      <c r="V2" s="2">
        <v>25.207571999999999</v>
      </c>
      <c r="W2" s="2">
        <v>52.322937000000003</v>
      </c>
      <c r="X2" s="2">
        <v>0</v>
      </c>
      <c r="Y2" s="2">
        <v>93.832961999999995</v>
      </c>
      <c r="Z2" s="2">
        <v>0</v>
      </c>
      <c r="AA2" s="2" t="s">
        <v>45</v>
      </c>
      <c r="AE2" s="8">
        <f t="shared" ref="AE2:AE33" si="0">C2</f>
        <v>287</v>
      </c>
      <c r="AF2" s="9">
        <f t="shared" ref="AF2:AF33" si="1">E2/$C2</f>
        <v>0.14982578397212543</v>
      </c>
      <c r="AG2" s="9">
        <f t="shared" ref="AG2:AG33" si="2">H2/$C2</f>
        <v>0.28919860627177701</v>
      </c>
      <c r="AH2" s="10">
        <f t="shared" ref="AH2:AH33" si="3">D2/$C2</f>
        <v>0.51219512195121952</v>
      </c>
      <c r="AI2" s="8">
        <f t="shared" ref="AI2:AI33" si="4">L2</f>
        <v>197</v>
      </c>
      <c r="AJ2" s="9">
        <f t="shared" ref="AJ2:AJ33" si="5">N2/$L2</f>
        <v>0.18274111675126903</v>
      </c>
      <c r="AK2" s="9">
        <f t="shared" ref="AK2:AK33" si="6">P2/$L2</f>
        <v>0</v>
      </c>
      <c r="AL2" s="10">
        <f t="shared" ref="AL2:AL33" si="7">M2/$L2</f>
        <v>0.4467005076142132</v>
      </c>
      <c r="AM2" s="11">
        <f t="shared" ref="AM2:AM33" si="8">U2</f>
        <v>170.26498799999999</v>
      </c>
      <c r="AN2" s="9">
        <f t="shared" ref="AN2:AN33" si="9">W2/$U2</f>
        <v>0.30730297294003867</v>
      </c>
      <c r="AO2" s="9">
        <f t="shared" ref="AO2:AO33" si="10">Y2/$U2</f>
        <v>0.55109957192138648</v>
      </c>
      <c r="AP2" s="10">
        <f t="shared" ref="AP2:AP33" si="11">V2/$U2</f>
        <v>0.14804906338113388</v>
      </c>
    </row>
    <row r="3" spans="1:42" x14ac:dyDescent="0.4">
      <c r="A3" s="7"/>
      <c r="B3" s="2">
        <v>2</v>
      </c>
      <c r="C3" s="2">
        <v>2215</v>
      </c>
      <c r="D3" s="2">
        <v>1591</v>
      </c>
      <c r="E3" s="2">
        <v>154</v>
      </c>
      <c r="F3" s="2">
        <v>12</v>
      </c>
      <c r="G3" s="2">
        <v>3</v>
      </c>
      <c r="H3" s="2">
        <v>445</v>
      </c>
      <c r="I3" s="2">
        <v>7</v>
      </c>
      <c r="J3" s="2">
        <v>1</v>
      </c>
      <c r="K3" s="2">
        <v>2</v>
      </c>
      <c r="L3" s="2">
        <v>1613</v>
      </c>
      <c r="M3" s="2">
        <v>1100</v>
      </c>
      <c r="N3" s="2">
        <v>142</v>
      </c>
      <c r="O3" s="2">
        <v>10</v>
      </c>
      <c r="P3" s="2">
        <v>2</v>
      </c>
      <c r="Q3" s="2">
        <v>351</v>
      </c>
      <c r="R3" s="2">
        <v>7</v>
      </c>
      <c r="S3" s="2">
        <v>0</v>
      </c>
      <c r="T3" s="2">
        <v>1</v>
      </c>
      <c r="U3" s="2">
        <v>1530</v>
      </c>
      <c r="V3" s="2">
        <v>810</v>
      </c>
      <c r="W3" s="2">
        <v>250</v>
      </c>
      <c r="X3" s="2">
        <v>75</v>
      </c>
      <c r="Y3" s="2">
        <v>395</v>
      </c>
      <c r="Z3" s="2">
        <v>0</v>
      </c>
      <c r="AA3" s="2" t="s">
        <v>46</v>
      </c>
      <c r="AE3" s="8">
        <f t="shared" si="0"/>
        <v>2215</v>
      </c>
      <c r="AF3" s="9">
        <f t="shared" si="1"/>
        <v>6.9525959367945825E-2</v>
      </c>
      <c r="AG3" s="9">
        <f t="shared" si="2"/>
        <v>0.20090293453724606</v>
      </c>
      <c r="AH3" s="10">
        <f t="shared" si="3"/>
        <v>0.71828442437923246</v>
      </c>
      <c r="AI3" s="8">
        <f t="shared" si="4"/>
        <v>1613</v>
      </c>
      <c r="AJ3" s="9">
        <f t="shared" si="5"/>
        <v>8.8034717916924979E-2</v>
      </c>
      <c r="AK3" s="9">
        <f t="shared" si="6"/>
        <v>1.2399256044637321E-3</v>
      </c>
      <c r="AL3" s="10">
        <f t="shared" si="7"/>
        <v>0.68195908245505266</v>
      </c>
      <c r="AM3" s="11">
        <f t="shared" si="8"/>
        <v>1530</v>
      </c>
      <c r="AN3" s="9">
        <f t="shared" si="9"/>
        <v>0.16339869281045752</v>
      </c>
      <c r="AO3" s="9">
        <f t="shared" si="10"/>
        <v>0.2581699346405229</v>
      </c>
      <c r="AP3" s="10">
        <f t="shared" si="11"/>
        <v>0.52941176470588236</v>
      </c>
    </row>
    <row r="4" spans="1:42" x14ac:dyDescent="0.4">
      <c r="A4" s="7"/>
      <c r="B4" s="2">
        <v>3</v>
      </c>
      <c r="C4" s="2">
        <v>3519</v>
      </c>
      <c r="D4" s="2">
        <v>2102</v>
      </c>
      <c r="E4" s="2">
        <v>327</v>
      </c>
      <c r="F4" s="2">
        <v>50</v>
      </c>
      <c r="G4" s="2">
        <v>16</v>
      </c>
      <c r="H4" s="2">
        <v>968</v>
      </c>
      <c r="I4" s="2">
        <v>20</v>
      </c>
      <c r="J4" s="2">
        <v>27</v>
      </c>
      <c r="K4" s="2">
        <v>9</v>
      </c>
      <c r="L4" s="2">
        <v>2702</v>
      </c>
      <c r="M4" s="2">
        <v>1495</v>
      </c>
      <c r="N4" s="2">
        <v>285</v>
      </c>
      <c r="O4" s="2">
        <v>50</v>
      </c>
      <c r="P4" s="2">
        <v>16</v>
      </c>
      <c r="Q4" s="2">
        <v>818</v>
      </c>
      <c r="R4" s="2">
        <v>20</v>
      </c>
      <c r="S4" s="2">
        <v>17</v>
      </c>
      <c r="T4" s="2">
        <v>1</v>
      </c>
      <c r="U4" s="2">
        <v>2055.4838119999999</v>
      </c>
      <c r="V4" s="2">
        <v>1323.518374</v>
      </c>
      <c r="W4" s="2">
        <v>311.15853700000002</v>
      </c>
      <c r="X4" s="2">
        <v>16.410256</v>
      </c>
      <c r="Y4" s="2">
        <v>399.44367199999999</v>
      </c>
      <c r="Z4" s="2">
        <v>0</v>
      </c>
      <c r="AA4" s="2" t="s">
        <v>47</v>
      </c>
      <c r="AE4" s="8">
        <f t="shared" si="0"/>
        <v>3519</v>
      </c>
      <c r="AF4" s="9">
        <f t="shared" si="1"/>
        <v>9.2924126172208008E-2</v>
      </c>
      <c r="AG4" s="9">
        <f t="shared" si="2"/>
        <v>0.27507814720090934</v>
      </c>
      <c r="AH4" s="10">
        <f t="shared" si="3"/>
        <v>0.59732878658709865</v>
      </c>
      <c r="AI4" s="8">
        <f t="shared" si="4"/>
        <v>2702</v>
      </c>
      <c r="AJ4" s="9">
        <f t="shared" si="5"/>
        <v>0.10547742413027388</v>
      </c>
      <c r="AK4" s="9">
        <f t="shared" si="6"/>
        <v>5.9215396002960767E-3</v>
      </c>
      <c r="AL4" s="10">
        <f t="shared" si="7"/>
        <v>0.55329385640266471</v>
      </c>
      <c r="AM4" s="11">
        <f t="shared" si="8"/>
        <v>2055.4838119999999</v>
      </c>
      <c r="AN4" s="9">
        <f t="shared" si="9"/>
        <v>0.15137970690084912</v>
      </c>
      <c r="AO4" s="9">
        <f t="shared" si="10"/>
        <v>0.19433073112424007</v>
      </c>
      <c r="AP4" s="10">
        <f t="shared" si="11"/>
        <v>0.64389627700945373</v>
      </c>
    </row>
    <row r="5" spans="1:42" x14ac:dyDescent="0.4">
      <c r="A5" s="7"/>
      <c r="B5" s="2">
        <v>4</v>
      </c>
      <c r="C5" s="2">
        <v>1906</v>
      </c>
      <c r="D5" s="2">
        <v>1199</v>
      </c>
      <c r="E5" s="2">
        <v>236</v>
      </c>
      <c r="F5" s="2">
        <v>38</v>
      </c>
      <c r="G5" s="2">
        <v>15</v>
      </c>
      <c r="H5" s="2">
        <v>390</v>
      </c>
      <c r="I5" s="2">
        <v>12</v>
      </c>
      <c r="J5" s="2">
        <v>10</v>
      </c>
      <c r="K5" s="2">
        <v>6</v>
      </c>
      <c r="L5" s="2">
        <v>1479</v>
      </c>
      <c r="M5" s="2">
        <v>852</v>
      </c>
      <c r="N5" s="2">
        <v>220</v>
      </c>
      <c r="O5" s="2">
        <v>32</v>
      </c>
      <c r="P5" s="2">
        <v>15</v>
      </c>
      <c r="Q5" s="2">
        <v>336</v>
      </c>
      <c r="R5" s="2">
        <v>11</v>
      </c>
      <c r="S5" s="2">
        <v>10</v>
      </c>
      <c r="T5" s="2">
        <v>3</v>
      </c>
      <c r="U5" s="2">
        <v>1060</v>
      </c>
      <c r="V5" s="2">
        <v>360</v>
      </c>
      <c r="W5" s="2">
        <v>215</v>
      </c>
      <c r="X5" s="2">
        <v>30</v>
      </c>
      <c r="Y5" s="2">
        <v>455</v>
      </c>
      <c r="Z5" s="2">
        <v>0</v>
      </c>
      <c r="AA5" s="2" t="s">
        <v>48</v>
      </c>
      <c r="AE5" s="8">
        <f t="shared" si="0"/>
        <v>1906</v>
      </c>
      <c r="AF5" s="9">
        <f t="shared" si="1"/>
        <v>0.12381951731374606</v>
      </c>
      <c r="AG5" s="9">
        <f t="shared" si="2"/>
        <v>0.20461699895068206</v>
      </c>
      <c r="AH5" s="10">
        <f t="shared" si="3"/>
        <v>0.6290661070304302</v>
      </c>
      <c r="AI5" s="8">
        <f t="shared" si="4"/>
        <v>1479</v>
      </c>
      <c r="AJ5" s="9">
        <f t="shared" si="5"/>
        <v>0.14874915483434753</v>
      </c>
      <c r="AK5" s="9">
        <f t="shared" si="6"/>
        <v>1.0141987829614604E-2</v>
      </c>
      <c r="AL5" s="10">
        <f t="shared" si="7"/>
        <v>0.57606490872210958</v>
      </c>
      <c r="AM5" s="11">
        <f t="shared" si="8"/>
        <v>1060</v>
      </c>
      <c r="AN5" s="9">
        <f t="shared" si="9"/>
        <v>0.20283018867924529</v>
      </c>
      <c r="AO5" s="9">
        <f t="shared" si="10"/>
        <v>0.42924528301886794</v>
      </c>
      <c r="AP5" s="10">
        <f t="shared" si="11"/>
        <v>0.33962264150943394</v>
      </c>
    </row>
    <row r="6" spans="1:42" x14ac:dyDescent="0.4">
      <c r="A6" s="7"/>
      <c r="B6" s="2">
        <v>5</v>
      </c>
      <c r="C6" s="2">
        <v>457</v>
      </c>
      <c r="D6" s="2">
        <v>203</v>
      </c>
      <c r="E6" s="2">
        <v>134</v>
      </c>
      <c r="F6" s="2">
        <v>6</v>
      </c>
      <c r="G6" s="2">
        <v>0</v>
      </c>
      <c r="H6" s="2">
        <v>105</v>
      </c>
      <c r="I6" s="2">
        <v>2</v>
      </c>
      <c r="J6" s="2">
        <v>7</v>
      </c>
      <c r="K6" s="2">
        <v>0</v>
      </c>
      <c r="L6" s="2">
        <v>375</v>
      </c>
      <c r="M6" s="2">
        <v>163</v>
      </c>
      <c r="N6" s="2">
        <v>119</v>
      </c>
      <c r="O6" s="2">
        <v>3</v>
      </c>
      <c r="P6" s="2">
        <v>0</v>
      </c>
      <c r="Q6" s="2">
        <v>81</v>
      </c>
      <c r="R6" s="2">
        <v>2</v>
      </c>
      <c r="S6" s="2">
        <v>7</v>
      </c>
      <c r="T6" s="2">
        <v>0</v>
      </c>
      <c r="U6" s="2">
        <v>302.93967900000001</v>
      </c>
      <c r="V6" s="2">
        <v>96.136364</v>
      </c>
      <c r="W6" s="2">
        <v>125.296671</v>
      </c>
      <c r="X6" s="2">
        <v>0.45714300000000002</v>
      </c>
      <c r="Y6" s="2">
        <v>81.833810999999997</v>
      </c>
      <c r="Z6" s="2">
        <v>0</v>
      </c>
      <c r="AA6" s="2" t="s">
        <v>49</v>
      </c>
      <c r="AE6" s="8">
        <f t="shared" si="0"/>
        <v>457</v>
      </c>
      <c r="AF6" s="9">
        <f t="shared" si="1"/>
        <v>0.29321663019693656</v>
      </c>
      <c r="AG6" s="9">
        <f t="shared" si="2"/>
        <v>0.22975929978118162</v>
      </c>
      <c r="AH6" s="10">
        <f t="shared" si="3"/>
        <v>0.44420131291028447</v>
      </c>
      <c r="AI6" s="8">
        <f t="shared" si="4"/>
        <v>375</v>
      </c>
      <c r="AJ6" s="9">
        <f t="shared" si="5"/>
        <v>0.31733333333333336</v>
      </c>
      <c r="AK6" s="9">
        <f t="shared" si="6"/>
        <v>0</v>
      </c>
      <c r="AL6" s="10">
        <f t="shared" si="7"/>
        <v>0.43466666666666665</v>
      </c>
      <c r="AM6" s="11">
        <f t="shared" si="8"/>
        <v>302.93967900000001</v>
      </c>
      <c r="AN6" s="9">
        <f t="shared" si="9"/>
        <v>0.41360270603574517</v>
      </c>
      <c r="AO6" s="9">
        <f t="shared" si="10"/>
        <v>0.27013236189505568</v>
      </c>
      <c r="AP6" s="10">
        <f t="shared" si="11"/>
        <v>0.31734490614549044</v>
      </c>
    </row>
    <row r="7" spans="1:42" x14ac:dyDescent="0.4">
      <c r="A7" s="7"/>
      <c r="B7" s="2">
        <v>6</v>
      </c>
      <c r="C7" s="2">
        <v>264</v>
      </c>
      <c r="D7" s="2">
        <v>84</v>
      </c>
      <c r="E7" s="2">
        <v>56</v>
      </c>
      <c r="F7" s="2">
        <v>1</v>
      </c>
      <c r="G7" s="2">
        <v>3</v>
      </c>
      <c r="H7" s="2">
        <v>111</v>
      </c>
      <c r="I7" s="2">
        <v>6</v>
      </c>
      <c r="J7" s="2">
        <v>0</v>
      </c>
      <c r="K7" s="2">
        <v>3</v>
      </c>
      <c r="L7" s="2">
        <v>214</v>
      </c>
      <c r="M7" s="2">
        <v>64</v>
      </c>
      <c r="N7" s="2">
        <v>54</v>
      </c>
      <c r="O7" s="2">
        <v>1</v>
      </c>
      <c r="P7" s="2">
        <v>3</v>
      </c>
      <c r="Q7" s="2">
        <v>85</v>
      </c>
      <c r="R7" s="2">
        <v>6</v>
      </c>
      <c r="S7" s="2">
        <v>0</v>
      </c>
      <c r="T7" s="2">
        <v>1</v>
      </c>
      <c r="U7" s="2">
        <v>136.57010500000001</v>
      </c>
      <c r="V7" s="2">
        <v>52.389456000000003</v>
      </c>
      <c r="W7" s="2">
        <v>67.674824999999998</v>
      </c>
      <c r="X7" s="2">
        <v>0.61538499999999996</v>
      </c>
      <c r="Y7" s="2">
        <v>16.504237</v>
      </c>
      <c r="Z7" s="2">
        <v>0</v>
      </c>
      <c r="AA7" s="2" t="s">
        <v>50</v>
      </c>
      <c r="AE7" s="8">
        <f t="shared" si="0"/>
        <v>264</v>
      </c>
      <c r="AF7" s="9">
        <f t="shared" si="1"/>
        <v>0.21212121212121213</v>
      </c>
      <c r="AG7" s="9">
        <f t="shared" si="2"/>
        <v>0.42045454545454547</v>
      </c>
      <c r="AH7" s="10">
        <f t="shared" si="3"/>
        <v>0.31818181818181818</v>
      </c>
      <c r="AI7" s="8">
        <f t="shared" si="4"/>
        <v>214</v>
      </c>
      <c r="AJ7" s="9">
        <f t="shared" si="5"/>
        <v>0.25233644859813081</v>
      </c>
      <c r="AK7" s="9">
        <f t="shared" si="6"/>
        <v>1.4018691588785047E-2</v>
      </c>
      <c r="AL7" s="10">
        <f t="shared" si="7"/>
        <v>0.29906542056074764</v>
      </c>
      <c r="AM7" s="11">
        <f t="shared" si="8"/>
        <v>136.57010500000001</v>
      </c>
      <c r="AN7" s="9">
        <f t="shared" si="9"/>
        <v>0.49553176370480195</v>
      </c>
      <c r="AO7" s="9">
        <f t="shared" si="10"/>
        <v>0.12084809483012404</v>
      </c>
      <c r="AP7" s="10">
        <f t="shared" si="11"/>
        <v>0.38360852105956861</v>
      </c>
    </row>
    <row r="8" spans="1:42" x14ac:dyDescent="0.4">
      <c r="A8" s="7"/>
      <c r="B8" s="2">
        <v>7</v>
      </c>
      <c r="C8" s="2">
        <v>146</v>
      </c>
      <c r="D8" s="2">
        <v>65</v>
      </c>
      <c r="E8" s="2">
        <v>5</v>
      </c>
      <c r="F8" s="2">
        <v>7</v>
      </c>
      <c r="G8" s="2">
        <v>2</v>
      </c>
      <c r="H8" s="2">
        <v>54</v>
      </c>
      <c r="I8" s="2">
        <v>11</v>
      </c>
      <c r="J8" s="2">
        <v>1</v>
      </c>
      <c r="K8" s="2">
        <v>1</v>
      </c>
      <c r="L8" s="2">
        <v>110</v>
      </c>
      <c r="M8" s="2">
        <v>50</v>
      </c>
      <c r="N8" s="2">
        <v>4</v>
      </c>
      <c r="O8" s="2">
        <v>4</v>
      </c>
      <c r="P8" s="2">
        <v>0</v>
      </c>
      <c r="Q8" s="2">
        <v>39</v>
      </c>
      <c r="R8" s="2">
        <v>11</v>
      </c>
      <c r="S8" s="2">
        <v>1</v>
      </c>
      <c r="T8" s="2">
        <v>1</v>
      </c>
      <c r="U8" s="2">
        <v>83.227507000000003</v>
      </c>
      <c r="V8" s="2">
        <v>47.539454999999997</v>
      </c>
      <c r="W8" s="2">
        <v>4.137931</v>
      </c>
      <c r="X8" s="2">
        <v>0</v>
      </c>
      <c r="Y8" s="2">
        <v>32</v>
      </c>
      <c r="Z8" s="2">
        <v>0</v>
      </c>
      <c r="AA8" s="2" t="s">
        <v>51</v>
      </c>
      <c r="AE8" s="8">
        <f t="shared" si="0"/>
        <v>146</v>
      </c>
      <c r="AF8" s="9">
        <f t="shared" si="1"/>
        <v>3.4246575342465752E-2</v>
      </c>
      <c r="AG8" s="9">
        <f t="shared" si="2"/>
        <v>0.36986301369863012</v>
      </c>
      <c r="AH8" s="10">
        <f t="shared" si="3"/>
        <v>0.4452054794520548</v>
      </c>
      <c r="AI8" s="8">
        <f t="shared" si="4"/>
        <v>110</v>
      </c>
      <c r="AJ8" s="9">
        <f t="shared" si="5"/>
        <v>3.6363636363636362E-2</v>
      </c>
      <c r="AK8" s="9">
        <f t="shared" si="6"/>
        <v>0</v>
      </c>
      <c r="AL8" s="10">
        <f t="shared" si="7"/>
        <v>0.45454545454545453</v>
      </c>
      <c r="AM8" s="11">
        <f t="shared" si="8"/>
        <v>83.227507000000003</v>
      </c>
      <c r="AN8" s="9">
        <f t="shared" si="9"/>
        <v>4.9718310077460325E-2</v>
      </c>
      <c r="AO8" s="9">
        <f t="shared" si="10"/>
        <v>0.38448826780309542</v>
      </c>
      <c r="AP8" s="10">
        <f t="shared" si="11"/>
        <v>0.57119883453916254</v>
      </c>
    </row>
    <row r="9" spans="1:42" x14ac:dyDescent="0.4">
      <c r="A9" s="7"/>
      <c r="B9" s="2">
        <v>8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7.7182769999999996</v>
      </c>
      <c r="V9" s="2">
        <v>1.3061560000000001</v>
      </c>
      <c r="W9" s="2">
        <v>5.0495590000000004</v>
      </c>
      <c r="X9" s="2">
        <v>0</v>
      </c>
      <c r="Y9" s="2">
        <v>1.401348</v>
      </c>
      <c r="Z9" s="2">
        <v>0</v>
      </c>
      <c r="AA9" s="2" t="s">
        <v>52</v>
      </c>
      <c r="AE9" s="8">
        <f t="shared" si="0"/>
        <v>0</v>
      </c>
      <c r="AF9" s="9" t="e">
        <f t="shared" si="1"/>
        <v>#DIV/0!</v>
      </c>
      <c r="AG9" s="9" t="e">
        <f t="shared" si="2"/>
        <v>#DIV/0!</v>
      </c>
      <c r="AH9" s="10" t="e">
        <f t="shared" si="3"/>
        <v>#DIV/0!</v>
      </c>
      <c r="AI9" s="8">
        <f t="shared" si="4"/>
        <v>0</v>
      </c>
      <c r="AJ9" s="9" t="e">
        <f t="shared" si="5"/>
        <v>#DIV/0!</v>
      </c>
      <c r="AK9" s="9" t="e">
        <f t="shared" si="6"/>
        <v>#DIV/0!</v>
      </c>
      <c r="AL9" s="10" t="e">
        <f t="shared" si="7"/>
        <v>#DIV/0!</v>
      </c>
      <c r="AM9" s="11">
        <f t="shared" si="8"/>
        <v>7.7182769999999996</v>
      </c>
      <c r="AN9" s="9">
        <f t="shared" si="9"/>
        <v>0.65423396957637059</v>
      </c>
      <c r="AO9" s="9">
        <f t="shared" si="10"/>
        <v>0.1815622839138839</v>
      </c>
      <c r="AP9" s="10">
        <f t="shared" si="11"/>
        <v>0.169228961334246</v>
      </c>
    </row>
    <row r="10" spans="1:42" x14ac:dyDescent="0.4">
      <c r="A10" s="7"/>
      <c r="B10" s="2">
        <v>9</v>
      </c>
      <c r="C10" s="2">
        <v>140</v>
      </c>
      <c r="D10" s="2">
        <v>30</v>
      </c>
      <c r="E10" s="2">
        <v>25</v>
      </c>
      <c r="F10" s="2">
        <v>4</v>
      </c>
      <c r="G10" s="2">
        <v>0</v>
      </c>
      <c r="H10" s="2">
        <v>78</v>
      </c>
      <c r="I10" s="2">
        <v>1</v>
      </c>
      <c r="J10" s="2">
        <v>0</v>
      </c>
      <c r="K10" s="2">
        <v>2</v>
      </c>
      <c r="L10" s="2">
        <v>106</v>
      </c>
      <c r="M10" s="2">
        <v>20</v>
      </c>
      <c r="N10" s="2">
        <v>16</v>
      </c>
      <c r="O10" s="2">
        <v>4</v>
      </c>
      <c r="P10" s="2">
        <v>0</v>
      </c>
      <c r="Q10" s="2">
        <v>65</v>
      </c>
      <c r="R10" s="2">
        <v>0</v>
      </c>
      <c r="S10" s="2">
        <v>0</v>
      </c>
      <c r="T10" s="2">
        <v>1</v>
      </c>
      <c r="U10" s="2">
        <v>108.330923</v>
      </c>
      <c r="V10" s="2">
        <v>8.2356049999999996</v>
      </c>
      <c r="W10" s="2">
        <v>23.148544000000001</v>
      </c>
      <c r="X10" s="2">
        <v>4.9580669999999998</v>
      </c>
      <c r="Y10" s="2">
        <v>71.751661999999996</v>
      </c>
      <c r="Z10" s="2">
        <v>0.121182</v>
      </c>
      <c r="AA10" s="2" t="s">
        <v>53</v>
      </c>
      <c r="AE10" s="8">
        <f t="shared" si="0"/>
        <v>140</v>
      </c>
      <c r="AF10" s="9">
        <f t="shared" si="1"/>
        <v>0.17857142857142858</v>
      </c>
      <c r="AG10" s="9">
        <f t="shared" si="2"/>
        <v>0.55714285714285716</v>
      </c>
      <c r="AH10" s="10">
        <f t="shared" si="3"/>
        <v>0.21428571428571427</v>
      </c>
      <c r="AI10" s="8">
        <f t="shared" si="4"/>
        <v>106</v>
      </c>
      <c r="AJ10" s="9">
        <f t="shared" si="5"/>
        <v>0.15094339622641509</v>
      </c>
      <c r="AK10" s="9">
        <f t="shared" si="6"/>
        <v>0</v>
      </c>
      <c r="AL10" s="10">
        <f t="shared" si="7"/>
        <v>0.18867924528301888</v>
      </c>
      <c r="AM10" s="11">
        <f t="shared" si="8"/>
        <v>108.330923</v>
      </c>
      <c r="AN10" s="9">
        <f t="shared" si="9"/>
        <v>0.21368362198852495</v>
      </c>
      <c r="AO10" s="9">
        <f t="shared" si="10"/>
        <v>0.66233777035205355</v>
      </c>
      <c r="AP10" s="10">
        <f t="shared" si="11"/>
        <v>7.6022660676490314E-2</v>
      </c>
    </row>
    <row r="11" spans="1:42" x14ac:dyDescent="0.4">
      <c r="A11" s="7"/>
      <c r="B11" s="2">
        <v>10</v>
      </c>
      <c r="C11" s="2">
        <v>1401</v>
      </c>
      <c r="D11" s="2">
        <v>273</v>
      </c>
      <c r="E11" s="2">
        <v>313</v>
      </c>
      <c r="F11" s="2">
        <v>7</v>
      </c>
      <c r="G11" s="2">
        <v>6</v>
      </c>
      <c r="H11" s="2">
        <v>766</v>
      </c>
      <c r="I11" s="2">
        <v>18</v>
      </c>
      <c r="J11" s="2">
        <v>8</v>
      </c>
      <c r="K11" s="2">
        <v>10</v>
      </c>
      <c r="L11" s="2">
        <v>1129</v>
      </c>
      <c r="M11" s="2">
        <v>214</v>
      </c>
      <c r="N11" s="2">
        <v>274</v>
      </c>
      <c r="O11" s="2">
        <v>7</v>
      </c>
      <c r="P11" s="2">
        <v>6</v>
      </c>
      <c r="Q11" s="2">
        <v>600</v>
      </c>
      <c r="R11" s="2">
        <v>12</v>
      </c>
      <c r="S11" s="2">
        <v>8</v>
      </c>
      <c r="T11" s="2">
        <v>8</v>
      </c>
      <c r="U11" s="2">
        <v>1120</v>
      </c>
      <c r="V11" s="2">
        <v>130</v>
      </c>
      <c r="W11" s="2">
        <v>305</v>
      </c>
      <c r="X11" s="2">
        <v>10</v>
      </c>
      <c r="Y11" s="2">
        <v>570</v>
      </c>
      <c r="Z11" s="2">
        <v>110</v>
      </c>
      <c r="AA11" s="2" t="s">
        <v>54</v>
      </c>
      <c r="AE11" s="8">
        <f t="shared" si="0"/>
        <v>1401</v>
      </c>
      <c r="AF11" s="9">
        <f t="shared" si="1"/>
        <v>0.22341184867951464</v>
      </c>
      <c r="AG11" s="9">
        <f t="shared" si="2"/>
        <v>0.54675231977159167</v>
      </c>
      <c r="AH11" s="10">
        <f t="shared" si="3"/>
        <v>0.19486081370449679</v>
      </c>
      <c r="AI11" s="8">
        <f t="shared" si="4"/>
        <v>1129</v>
      </c>
      <c r="AJ11" s="9">
        <f t="shared" si="5"/>
        <v>0.24269264836138174</v>
      </c>
      <c r="AK11" s="9">
        <f t="shared" si="6"/>
        <v>5.3144375553587243E-3</v>
      </c>
      <c r="AL11" s="10">
        <f t="shared" si="7"/>
        <v>0.18954827280779452</v>
      </c>
      <c r="AM11" s="11">
        <f t="shared" si="8"/>
        <v>1120</v>
      </c>
      <c r="AN11" s="9">
        <f t="shared" si="9"/>
        <v>0.27232142857142855</v>
      </c>
      <c r="AO11" s="9">
        <f t="shared" si="10"/>
        <v>0.5089285714285714</v>
      </c>
      <c r="AP11" s="10">
        <f t="shared" si="11"/>
        <v>0.11607142857142858</v>
      </c>
    </row>
    <row r="12" spans="1:42" x14ac:dyDescent="0.4">
      <c r="A12" s="7"/>
      <c r="B12" s="2">
        <v>11</v>
      </c>
      <c r="C12" s="2">
        <v>1590</v>
      </c>
      <c r="D12" s="2">
        <v>457</v>
      </c>
      <c r="E12" s="2">
        <v>245</v>
      </c>
      <c r="F12" s="2">
        <v>20</v>
      </c>
      <c r="G12" s="2">
        <v>7</v>
      </c>
      <c r="H12" s="2">
        <v>836</v>
      </c>
      <c r="I12" s="2">
        <v>13</v>
      </c>
      <c r="J12" s="2">
        <v>9</v>
      </c>
      <c r="K12" s="2">
        <v>3</v>
      </c>
      <c r="L12" s="2">
        <v>1304</v>
      </c>
      <c r="M12" s="2">
        <v>366</v>
      </c>
      <c r="N12" s="2">
        <v>228</v>
      </c>
      <c r="O12" s="2">
        <v>18</v>
      </c>
      <c r="P12" s="2">
        <v>5</v>
      </c>
      <c r="Q12" s="2">
        <v>665</v>
      </c>
      <c r="R12" s="2">
        <v>12</v>
      </c>
      <c r="S12" s="2">
        <v>8</v>
      </c>
      <c r="T12" s="2">
        <v>2</v>
      </c>
      <c r="U12" s="2">
        <v>735</v>
      </c>
      <c r="V12" s="2">
        <v>205</v>
      </c>
      <c r="W12" s="2">
        <v>210</v>
      </c>
      <c r="X12" s="2">
        <v>20</v>
      </c>
      <c r="Y12" s="2">
        <v>290</v>
      </c>
      <c r="Z12" s="2">
        <v>10</v>
      </c>
      <c r="AA12" s="2" t="s">
        <v>55</v>
      </c>
      <c r="AE12" s="8">
        <f t="shared" si="0"/>
        <v>1590</v>
      </c>
      <c r="AF12" s="9">
        <f t="shared" si="1"/>
        <v>0.1540880503144654</v>
      </c>
      <c r="AG12" s="9">
        <f t="shared" si="2"/>
        <v>0.52578616352201257</v>
      </c>
      <c r="AH12" s="10">
        <f t="shared" si="3"/>
        <v>0.28742138364779873</v>
      </c>
      <c r="AI12" s="8">
        <f t="shared" si="4"/>
        <v>1304</v>
      </c>
      <c r="AJ12" s="9">
        <f t="shared" si="5"/>
        <v>0.17484662576687116</v>
      </c>
      <c r="AK12" s="9">
        <f t="shared" si="6"/>
        <v>3.8343558282208589E-3</v>
      </c>
      <c r="AL12" s="10">
        <f t="shared" si="7"/>
        <v>0.28067484662576686</v>
      </c>
      <c r="AM12" s="11">
        <f t="shared" si="8"/>
        <v>735</v>
      </c>
      <c r="AN12" s="9">
        <f t="shared" si="9"/>
        <v>0.2857142857142857</v>
      </c>
      <c r="AO12" s="9">
        <f t="shared" si="10"/>
        <v>0.39455782312925169</v>
      </c>
      <c r="AP12" s="10">
        <f t="shared" si="11"/>
        <v>0.27891156462585032</v>
      </c>
    </row>
    <row r="13" spans="1:42" x14ac:dyDescent="0.4">
      <c r="A13" s="7"/>
      <c r="B13" s="2">
        <v>12</v>
      </c>
      <c r="C13" s="2">
        <v>1937</v>
      </c>
      <c r="D13" s="2">
        <v>730</v>
      </c>
      <c r="E13" s="2">
        <v>291</v>
      </c>
      <c r="F13" s="2">
        <v>28</v>
      </c>
      <c r="G13" s="2">
        <v>3</v>
      </c>
      <c r="H13" s="2">
        <v>839</v>
      </c>
      <c r="I13" s="2">
        <v>12</v>
      </c>
      <c r="J13" s="2">
        <v>20</v>
      </c>
      <c r="K13" s="2">
        <v>14</v>
      </c>
      <c r="L13" s="2">
        <v>1527</v>
      </c>
      <c r="M13" s="2">
        <v>546</v>
      </c>
      <c r="N13" s="2">
        <v>254</v>
      </c>
      <c r="O13" s="2">
        <v>23</v>
      </c>
      <c r="P13" s="2">
        <v>2</v>
      </c>
      <c r="Q13" s="2">
        <v>674</v>
      </c>
      <c r="R13" s="2">
        <v>10</v>
      </c>
      <c r="S13" s="2">
        <v>10</v>
      </c>
      <c r="T13" s="2">
        <v>8</v>
      </c>
      <c r="U13" s="2">
        <v>1215</v>
      </c>
      <c r="V13" s="2">
        <v>235</v>
      </c>
      <c r="W13" s="2">
        <v>235</v>
      </c>
      <c r="X13" s="2">
        <v>0</v>
      </c>
      <c r="Y13" s="2">
        <v>715</v>
      </c>
      <c r="Z13" s="2">
        <v>29</v>
      </c>
      <c r="AA13" s="2" t="s">
        <v>56</v>
      </c>
      <c r="AE13" s="8">
        <f t="shared" si="0"/>
        <v>1937</v>
      </c>
      <c r="AF13" s="9">
        <f t="shared" si="1"/>
        <v>0.15023231801755291</v>
      </c>
      <c r="AG13" s="9">
        <f t="shared" si="2"/>
        <v>0.43314403717088279</v>
      </c>
      <c r="AH13" s="10">
        <f t="shared" si="3"/>
        <v>0.37687145069695405</v>
      </c>
      <c r="AI13" s="8">
        <f t="shared" si="4"/>
        <v>1527</v>
      </c>
      <c r="AJ13" s="9">
        <f t="shared" si="5"/>
        <v>0.16633922724296005</v>
      </c>
      <c r="AK13" s="9">
        <f t="shared" si="6"/>
        <v>1.3097576948264572E-3</v>
      </c>
      <c r="AL13" s="10">
        <f t="shared" si="7"/>
        <v>0.35756385068762281</v>
      </c>
      <c r="AM13" s="11">
        <f t="shared" si="8"/>
        <v>1215</v>
      </c>
      <c r="AN13" s="9">
        <f t="shared" si="9"/>
        <v>0.19341563786008231</v>
      </c>
      <c r="AO13" s="9">
        <f t="shared" si="10"/>
        <v>0.58847736625514402</v>
      </c>
      <c r="AP13" s="10">
        <f t="shared" si="11"/>
        <v>0.19341563786008231</v>
      </c>
    </row>
    <row r="14" spans="1:42" x14ac:dyDescent="0.4">
      <c r="A14" s="7"/>
      <c r="B14" s="2">
        <v>13</v>
      </c>
      <c r="C14" s="2">
        <v>1512</v>
      </c>
      <c r="D14" s="2">
        <v>543</v>
      </c>
      <c r="E14" s="2">
        <v>280</v>
      </c>
      <c r="F14" s="2">
        <v>24</v>
      </c>
      <c r="G14" s="2">
        <v>12</v>
      </c>
      <c r="H14" s="2">
        <v>639</v>
      </c>
      <c r="I14" s="2">
        <v>5</v>
      </c>
      <c r="J14" s="2">
        <v>6</v>
      </c>
      <c r="K14" s="2">
        <v>3</v>
      </c>
      <c r="L14" s="2">
        <v>1192</v>
      </c>
      <c r="M14" s="2">
        <v>404</v>
      </c>
      <c r="N14" s="2">
        <v>246</v>
      </c>
      <c r="O14" s="2">
        <v>13</v>
      </c>
      <c r="P14" s="2">
        <v>6</v>
      </c>
      <c r="Q14" s="2">
        <v>510</v>
      </c>
      <c r="R14" s="2">
        <v>5</v>
      </c>
      <c r="S14" s="2">
        <v>6</v>
      </c>
      <c r="T14" s="2">
        <v>2</v>
      </c>
      <c r="U14" s="2">
        <v>1192.0350080000001</v>
      </c>
      <c r="V14" s="2">
        <v>252.289851</v>
      </c>
      <c r="W14" s="2">
        <v>221.34187399999999</v>
      </c>
      <c r="X14" s="2">
        <v>0</v>
      </c>
      <c r="Y14" s="2">
        <v>718.40328199999999</v>
      </c>
      <c r="Z14" s="2">
        <v>0</v>
      </c>
      <c r="AA14" s="2" t="s">
        <v>57</v>
      </c>
      <c r="AE14" s="8">
        <f t="shared" si="0"/>
        <v>1512</v>
      </c>
      <c r="AF14" s="9">
        <f t="shared" si="1"/>
        <v>0.18518518518518517</v>
      </c>
      <c r="AG14" s="9">
        <f t="shared" si="2"/>
        <v>0.42261904761904762</v>
      </c>
      <c r="AH14" s="10">
        <f t="shared" si="3"/>
        <v>0.35912698412698413</v>
      </c>
      <c r="AI14" s="8">
        <f t="shared" si="4"/>
        <v>1192</v>
      </c>
      <c r="AJ14" s="9">
        <f t="shared" si="5"/>
        <v>0.2063758389261745</v>
      </c>
      <c r="AK14" s="9">
        <f t="shared" si="6"/>
        <v>5.0335570469798654E-3</v>
      </c>
      <c r="AL14" s="10">
        <f t="shared" si="7"/>
        <v>0.33892617449664431</v>
      </c>
      <c r="AM14" s="11">
        <f t="shared" si="8"/>
        <v>1192.0350080000001</v>
      </c>
      <c r="AN14" s="9">
        <f t="shared" si="9"/>
        <v>0.18568403823254157</v>
      </c>
      <c r="AO14" s="9">
        <f t="shared" si="10"/>
        <v>0.60266961723325496</v>
      </c>
      <c r="AP14" s="10">
        <f t="shared" si="11"/>
        <v>0.21164634369530194</v>
      </c>
    </row>
    <row r="15" spans="1:42" x14ac:dyDescent="0.4">
      <c r="A15" s="7"/>
      <c r="B15" s="2">
        <v>14</v>
      </c>
      <c r="C15" s="2">
        <v>838</v>
      </c>
      <c r="D15" s="2">
        <v>179</v>
      </c>
      <c r="E15" s="2">
        <v>221</v>
      </c>
      <c r="F15" s="2">
        <v>9</v>
      </c>
      <c r="G15" s="2">
        <v>11</v>
      </c>
      <c r="H15" s="2">
        <v>406</v>
      </c>
      <c r="I15" s="2">
        <v>4</v>
      </c>
      <c r="J15" s="2">
        <v>4</v>
      </c>
      <c r="K15" s="2">
        <v>4</v>
      </c>
      <c r="L15" s="2">
        <v>703</v>
      </c>
      <c r="M15" s="2">
        <v>134</v>
      </c>
      <c r="N15" s="2">
        <v>201</v>
      </c>
      <c r="O15" s="2">
        <v>8</v>
      </c>
      <c r="P15" s="2">
        <v>9</v>
      </c>
      <c r="Q15" s="2">
        <v>340</v>
      </c>
      <c r="R15" s="2">
        <v>4</v>
      </c>
      <c r="S15" s="2">
        <v>4</v>
      </c>
      <c r="T15" s="2">
        <v>3</v>
      </c>
      <c r="U15" s="2">
        <v>703.47172799999998</v>
      </c>
      <c r="V15" s="2">
        <v>68.352986000000001</v>
      </c>
      <c r="W15" s="2">
        <v>204.95809199999999</v>
      </c>
      <c r="X15" s="2">
        <v>0</v>
      </c>
      <c r="Y15" s="2">
        <v>430.82660900000002</v>
      </c>
      <c r="Z15" s="2">
        <v>0</v>
      </c>
      <c r="AA15" s="2" t="s">
        <v>58</v>
      </c>
      <c r="AE15" s="8">
        <f t="shared" si="0"/>
        <v>838</v>
      </c>
      <c r="AF15" s="9">
        <f t="shared" si="1"/>
        <v>0.26372315035799521</v>
      </c>
      <c r="AG15" s="9">
        <f t="shared" si="2"/>
        <v>0.48448687350835323</v>
      </c>
      <c r="AH15" s="10">
        <f t="shared" si="3"/>
        <v>0.21360381861575178</v>
      </c>
      <c r="AI15" s="8">
        <f t="shared" si="4"/>
        <v>703</v>
      </c>
      <c r="AJ15" s="9">
        <f t="shared" si="5"/>
        <v>0.28591749644381226</v>
      </c>
      <c r="AK15" s="9">
        <f t="shared" si="6"/>
        <v>1.2802275960170697E-2</v>
      </c>
      <c r="AL15" s="10">
        <f t="shared" si="7"/>
        <v>0.19061166429587481</v>
      </c>
      <c r="AM15" s="11">
        <f t="shared" si="8"/>
        <v>703.47172799999998</v>
      </c>
      <c r="AN15" s="9">
        <f t="shared" si="9"/>
        <v>0.2913522801871577</v>
      </c>
      <c r="AO15" s="9">
        <f t="shared" si="10"/>
        <v>0.61242917355734872</v>
      </c>
      <c r="AP15" s="10">
        <f t="shared" si="11"/>
        <v>9.7165221116036093E-2</v>
      </c>
    </row>
    <row r="16" spans="1:42" x14ac:dyDescent="0.4">
      <c r="A16" s="7"/>
      <c r="B16" s="2">
        <v>15</v>
      </c>
      <c r="C16" s="2">
        <v>1640</v>
      </c>
      <c r="D16" s="2">
        <v>373</v>
      </c>
      <c r="E16" s="2">
        <v>327</v>
      </c>
      <c r="F16" s="2">
        <v>15</v>
      </c>
      <c r="G16" s="2">
        <v>12</v>
      </c>
      <c r="H16" s="2">
        <v>880</v>
      </c>
      <c r="I16" s="2">
        <v>3</v>
      </c>
      <c r="J16" s="2">
        <v>15</v>
      </c>
      <c r="K16" s="2">
        <v>15</v>
      </c>
      <c r="L16" s="2">
        <v>1338</v>
      </c>
      <c r="M16" s="2">
        <v>290</v>
      </c>
      <c r="N16" s="2">
        <v>293</v>
      </c>
      <c r="O16" s="2">
        <v>13</v>
      </c>
      <c r="P16" s="2">
        <v>5</v>
      </c>
      <c r="Q16" s="2">
        <v>709</v>
      </c>
      <c r="R16" s="2">
        <v>3</v>
      </c>
      <c r="S16" s="2">
        <v>15</v>
      </c>
      <c r="T16" s="2">
        <v>10</v>
      </c>
      <c r="U16" s="2">
        <v>979.49326399999995</v>
      </c>
      <c r="V16" s="2">
        <v>179.35716300000001</v>
      </c>
      <c r="W16" s="2">
        <v>363.70003300000002</v>
      </c>
      <c r="X16" s="2">
        <v>0</v>
      </c>
      <c r="Y16" s="2">
        <v>440.77010899999999</v>
      </c>
      <c r="Z16" s="2">
        <v>0</v>
      </c>
      <c r="AA16" s="2" t="s">
        <v>59</v>
      </c>
      <c r="AE16" s="8">
        <f t="shared" si="0"/>
        <v>1640</v>
      </c>
      <c r="AF16" s="9">
        <f t="shared" si="1"/>
        <v>0.19939024390243903</v>
      </c>
      <c r="AG16" s="9">
        <f t="shared" si="2"/>
        <v>0.53658536585365857</v>
      </c>
      <c r="AH16" s="10">
        <f t="shared" si="3"/>
        <v>0.22743902439024391</v>
      </c>
      <c r="AI16" s="8">
        <f t="shared" si="4"/>
        <v>1338</v>
      </c>
      <c r="AJ16" s="9">
        <f t="shared" si="5"/>
        <v>0.21898355754857998</v>
      </c>
      <c r="AK16" s="9">
        <f t="shared" si="6"/>
        <v>3.7369207772795215E-3</v>
      </c>
      <c r="AL16" s="10">
        <f t="shared" si="7"/>
        <v>0.21674140508221226</v>
      </c>
      <c r="AM16" s="11">
        <f t="shared" si="8"/>
        <v>979.49326399999995</v>
      </c>
      <c r="AN16" s="9">
        <f t="shared" si="9"/>
        <v>0.37131448103557357</v>
      </c>
      <c r="AO16" s="9">
        <f t="shared" si="10"/>
        <v>0.44999810126310374</v>
      </c>
      <c r="AP16" s="10">
        <f t="shared" si="11"/>
        <v>0.18311219647141955</v>
      </c>
    </row>
    <row r="17" spans="1:42" x14ac:dyDescent="0.4">
      <c r="A17" s="7"/>
      <c r="B17" s="2">
        <v>16</v>
      </c>
      <c r="C17" s="2">
        <v>12</v>
      </c>
      <c r="D17" s="2">
        <v>6</v>
      </c>
      <c r="E17" s="2">
        <v>4</v>
      </c>
      <c r="F17" s="2">
        <v>2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9</v>
      </c>
      <c r="M17" s="2">
        <v>3</v>
      </c>
      <c r="N17" s="2">
        <v>4</v>
      </c>
      <c r="O17" s="2">
        <v>2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6.6654010000000001</v>
      </c>
      <c r="V17" s="2">
        <v>0.6</v>
      </c>
      <c r="W17" s="2">
        <v>3.6503070000000002</v>
      </c>
      <c r="X17" s="2">
        <v>0</v>
      </c>
      <c r="Y17" s="2">
        <v>2.4150939999999999</v>
      </c>
      <c r="Z17" s="2">
        <v>0</v>
      </c>
      <c r="AA17" s="2" t="s">
        <v>60</v>
      </c>
      <c r="AE17" s="8">
        <f t="shared" si="0"/>
        <v>12</v>
      </c>
      <c r="AF17" s="9">
        <f t="shared" si="1"/>
        <v>0.33333333333333331</v>
      </c>
      <c r="AG17" s="9">
        <f t="shared" si="2"/>
        <v>0</v>
      </c>
      <c r="AH17" s="10">
        <f t="shared" si="3"/>
        <v>0.5</v>
      </c>
      <c r="AI17" s="8">
        <f t="shared" si="4"/>
        <v>9</v>
      </c>
      <c r="AJ17" s="9">
        <f t="shared" si="5"/>
        <v>0.44444444444444442</v>
      </c>
      <c r="AK17" s="9">
        <f t="shared" si="6"/>
        <v>0</v>
      </c>
      <c r="AL17" s="10">
        <f t="shared" si="7"/>
        <v>0.33333333333333331</v>
      </c>
      <c r="AM17" s="11">
        <f t="shared" si="8"/>
        <v>6.6654010000000001</v>
      </c>
      <c r="AN17" s="9">
        <f t="shared" si="9"/>
        <v>0.54765002135655461</v>
      </c>
      <c r="AO17" s="9">
        <f t="shared" si="10"/>
        <v>0.36233288889895743</v>
      </c>
      <c r="AP17" s="10">
        <f t="shared" si="11"/>
        <v>9.001708974448798E-2</v>
      </c>
    </row>
    <row r="18" spans="1:42" x14ac:dyDescent="0.4">
      <c r="A18" s="7"/>
      <c r="B18" s="2">
        <v>17</v>
      </c>
      <c r="C18" s="2">
        <v>166</v>
      </c>
      <c r="D18" s="2">
        <v>65</v>
      </c>
      <c r="E18" s="2">
        <v>3</v>
      </c>
      <c r="F18" s="2">
        <v>1</v>
      </c>
      <c r="G18" s="2">
        <v>1</v>
      </c>
      <c r="H18" s="2">
        <v>91</v>
      </c>
      <c r="I18" s="2">
        <v>0</v>
      </c>
      <c r="J18" s="2">
        <v>2</v>
      </c>
      <c r="K18" s="2">
        <v>3</v>
      </c>
      <c r="L18" s="2">
        <v>132</v>
      </c>
      <c r="M18" s="2">
        <v>46</v>
      </c>
      <c r="N18" s="2">
        <v>3</v>
      </c>
      <c r="O18" s="2">
        <v>1</v>
      </c>
      <c r="P18" s="2">
        <v>0</v>
      </c>
      <c r="Q18" s="2">
        <v>80</v>
      </c>
      <c r="R18" s="2">
        <v>0</v>
      </c>
      <c r="S18" s="2">
        <v>0</v>
      </c>
      <c r="T18" s="2">
        <v>2</v>
      </c>
      <c r="U18" s="2">
        <v>275.67146400000001</v>
      </c>
      <c r="V18" s="2">
        <v>72.757326000000006</v>
      </c>
      <c r="W18" s="2">
        <v>67.594337999999993</v>
      </c>
      <c r="X18" s="2">
        <v>0</v>
      </c>
      <c r="Y18" s="2">
        <v>127.631415</v>
      </c>
      <c r="Z18" s="2">
        <v>7.5266999999999999</v>
      </c>
      <c r="AA18" s="2" t="s">
        <v>61</v>
      </c>
      <c r="AE18" s="8">
        <f t="shared" si="0"/>
        <v>166</v>
      </c>
      <c r="AF18" s="9">
        <f t="shared" si="1"/>
        <v>1.8072289156626505E-2</v>
      </c>
      <c r="AG18" s="9">
        <f t="shared" si="2"/>
        <v>0.54819277108433739</v>
      </c>
      <c r="AH18" s="10">
        <f t="shared" si="3"/>
        <v>0.39156626506024095</v>
      </c>
      <c r="AI18" s="8">
        <f t="shared" si="4"/>
        <v>132</v>
      </c>
      <c r="AJ18" s="9">
        <f t="shared" si="5"/>
        <v>2.2727272727272728E-2</v>
      </c>
      <c r="AK18" s="9">
        <f t="shared" si="6"/>
        <v>0</v>
      </c>
      <c r="AL18" s="10">
        <f t="shared" si="7"/>
        <v>0.34848484848484851</v>
      </c>
      <c r="AM18" s="11">
        <f t="shared" si="8"/>
        <v>275.67146400000001</v>
      </c>
      <c r="AN18" s="9">
        <f t="shared" si="9"/>
        <v>0.2451988937092161</v>
      </c>
      <c r="AO18" s="9">
        <f t="shared" si="10"/>
        <v>0.46298377477329317</v>
      </c>
      <c r="AP18" s="10">
        <f t="shared" si="11"/>
        <v>0.26392766572313775</v>
      </c>
    </row>
    <row r="19" spans="1:42" x14ac:dyDescent="0.4">
      <c r="A19" s="7"/>
      <c r="B19" s="2">
        <v>18</v>
      </c>
      <c r="C19" s="2">
        <v>786</v>
      </c>
      <c r="D19" s="2">
        <v>336</v>
      </c>
      <c r="E19" s="2">
        <v>175</v>
      </c>
      <c r="F19" s="2">
        <v>23</v>
      </c>
      <c r="G19" s="2">
        <v>9</v>
      </c>
      <c r="H19" s="2">
        <v>216</v>
      </c>
      <c r="I19" s="2">
        <v>1</v>
      </c>
      <c r="J19" s="2">
        <v>20</v>
      </c>
      <c r="K19" s="2">
        <v>6</v>
      </c>
      <c r="L19" s="2">
        <v>607</v>
      </c>
      <c r="M19" s="2">
        <v>238</v>
      </c>
      <c r="N19" s="2">
        <v>150</v>
      </c>
      <c r="O19" s="2">
        <v>19</v>
      </c>
      <c r="P19" s="2">
        <v>9</v>
      </c>
      <c r="Q19" s="2">
        <v>174</v>
      </c>
      <c r="R19" s="2">
        <v>1</v>
      </c>
      <c r="S19" s="2">
        <v>12</v>
      </c>
      <c r="T19" s="2">
        <v>4</v>
      </c>
      <c r="U19" s="2">
        <v>300.741086</v>
      </c>
      <c r="V19" s="2">
        <v>74.238202999999999</v>
      </c>
      <c r="W19" s="2">
        <v>126.38160499999999</v>
      </c>
      <c r="X19" s="2">
        <v>21.631019999999999</v>
      </c>
      <c r="Y19" s="2">
        <v>75.171037999999996</v>
      </c>
      <c r="Z19" s="2">
        <v>1.8663639999999999</v>
      </c>
      <c r="AA19" s="2" t="s">
        <v>62</v>
      </c>
      <c r="AE19" s="8">
        <f t="shared" si="0"/>
        <v>786</v>
      </c>
      <c r="AF19" s="9">
        <f t="shared" si="1"/>
        <v>0.22264631043256997</v>
      </c>
      <c r="AG19" s="9">
        <f t="shared" si="2"/>
        <v>0.27480916030534353</v>
      </c>
      <c r="AH19" s="10">
        <f t="shared" si="3"/>
        <v>0.42748091603053434</v>
      </c>
      <c r="AI19" s="8">
        <f t="shared" si="4"/>
        <v>607</v>
      </c>
      <c r="AJ19" s="9">
        <f t="shared" si="5"/>
        <v>0.24711696869851729</v>
      </c>
      <c r="AK19" s="9">
        <f t="shared" si="6"/>
        <v>1.4827018121911038E-2</v>
      </c>
      <c r="AL19" s="10">
        <f t="shared" si="7"/>
        <v>0.39209225700164746</v>
      </c>
      <c r="AM19" s="11">
        <f t="shared" si="8"/>
        <v>300.741086</v>
      </c>
      <c r="AN19" s="9">
        <f t="shared" si="9"/>
        <v>0.42023391842110991</v>
      </c>
      <c r="AO19" s="9">
        <f t="shared" si="10"/>
        <v>0.24995267191393994</v>
      </c>
      <c r="AP19" s="10">
        <f t="shared" si="11"/>
        <v>0.24685088421872628</v>
      </c>
    </row>
    <row r="20" spans="1:42" x14ac:dyDescent="0.4">
      <c r="A20" s="7"/>
      <c r="B20" s="2">
        <v>19</v>
      </c>
      <c r="C20" s="2">
        <v>2422</v>
      </c>
      <c r="D20" s="2">
        <v>768</v>
      </c>
      <c r="E20" s="2">
        <v>336</v>
      </c>
      <c r="F20" s="2">
        <v>27</v>
      </c>
      <c r="G20" s="2">
        <v>3</v>
      </c>
      <c r="H20" s="2">
        <v>1256</v>
      </c>
      <c r="I20" s="2">
        <v>14</v>
      </c>
      <c r="J20" s="2">
        <v>12</v>
      </c>
      <c r="K20" s="2">
        <v>6</v>
      </c>
      <c r="L20" s="2">
        <v>1965</v>
      </c>
      <c r="M20" s="2">
        <v>577</v>
      </c>
      <c r="N20" s="2">
        <v>298</v>
      </c>
      <c r="O20" s="2">
        <v>23</v>
      </c>
      <c r="P20" s="2">
        <v>3</v>
      </c>
      <c r="Q20" s="2">
        <v>1038</v>
      </c>
      <c r="R20" s="2">
        <v>11</v>
      </c>
      <c r="S20" s="2">
        <v>11</v>
      </c>
      <c r="T20" s="2">
        <v>4</v>
      </c>
      <c r="U20" s="2">
        <v>1621.604636</v>
      </c>
      <c r="V20" s="2">
        <v>260.766773</v>
      </c>
      <c r="W20" s="2">
        <v>411.14822500000002</v>
      </c>
      <c r="X20" s="2">
        <v>14</v>
      </c>
      <c r="Y20" s="2">
        <v>929.74759600000004</v>
      </c>
      <c r="Z20" s="2">
        <v>4</v>
      </c>
      <c r="AA20" s="2" t="s">
        <v>63</v>
      </c>
      <c r="AE20" s="8">
        <f t="shared" si="0"/>
        <v>2422</v>
      </c>
      <c r="AF20" s="9">
        <f t="shared" si="1"/>
        <v>0.13872832369942195</v>
      </c>
      <c r="AG20" s="9">
        <f t="shared" si="2"/>
        <v>0.51857968620974404</v>
      </c>
      <c r="AH20" s="10">
        <f t="shared" si="3"/>
        <v>0.31709331131296448</v>
      </c>
      <c r="AI20" s="8">
        <f t="shared" si="4"/>
        <v>1965</v>
      </c>
      <c r="AJ20" s="9">
        <f t="shared" si="5"/>
        <v>0.15165394402035623</v>
      </c>
      <c r="AK20" s="9">
        <f t="shared" si="6"/>
        <v>1.5267175572519084E-3</v>
      </c>
      <c r="AL20" s="10">
        <f t="shared" si="7"/>
        <v>0.29363867684478373</v>
      </c>
      <c r="AM20" s="11">
        <f t="shared" si="8"/>
        <v>1621.604636</v>
      </c>
      <c r="AN20" s="9">
        <f t="shared" si="9"/>
        <v>0.25354406115548378</v>
      </c>
      <c r="AO20" s="9">
        <f t="shared" si="10"/>
        <v>0.57335035640586318</v>
      </c>
      <c r="AP20" s="10">
        <f t="shared" si="11"/>
        <v>0.16080786105991374</v>
      </c>
    </row>
    <row r="21" spans="1:42" x14ac:dyDescent="0.4">
      <c r="A21" s="7"/>
      <c r="B21" s="2">
        <v>20</v>
      </c>
      <c r="C21" s="2">
        <v>1678</v>
      </c>
      <c r="D21" s="2">
        <v>409</v>
      </c>
      <c r="E21" s="2">
        <v>379</v>
      </c>
      <c r="F21" s="2">
        <v>17</v>
      </c>
      <c r="G21" s="2">
        <v>4</v>
      </c>
      <c r="H21" s="2">
        <v>816</v>
      </c>
      <c r="I21" s="2">
        <v>24</v>
      </c>
      <c r="J21" s="2">
        <v>18</v>
      </c>
      <c r="K21" s="2">
        <v>11</v>
      </c>
      <c r="L21" s="2">
        <v>1379</v>
      </c>
      <c r="M21" s="2">
        <v>301</v>
      </c>
      <c r="N21" s="2">
        <v>357</v>
      </c>
      <c r="O21" s="2">
        <v>17</v>
      </c>
      <c r="P21" s="2">
        <v>4</v>
      </c>
      <c r="Q21" s="2">
        <v>658</v>
      </c>
      <c r="R21" s="2">
        <v>21</v>
      </c>
      <c r="S21" s="2">
        <v>14</v>
      </c>
      <c r="T21" s="2">
        <v>7</v>
      </c>
      <c r="U21" s="2">
        <v>1440</v>
      </c>
      <c r="V21" s="2">
        <v>300</v>
      </c>
      <c r="W21" s="2">
        <v>360</v>
      </c>
      <c r="X21" s="2">
        <v>45</v>
      </c>
      <c r="Y21" s="2">
        <v>690</v>
      </c>
      <c r="Z21" s="2">
        <v>45</v>
      </c>
      <c r="AA21" s="2" t="s">
        <v>64</v>
      </c>
      <c r="AE21" s="8">
        <f t="shared" si="0"/>
        <v>1678</v>
      </c>
      <c r="AF21" s="9">
        <f t="shared" si="1"/>
        <v>0.22586412395709177</v>
      </c>
      <c r="AG21" s="9">
        <f t="shared" si="2"/>
        <v>0.4862932061978546</v>
      </c>
      <c r="AH21" s="10">
        <f t="shared" si="3"/>
        <v>0.24374255065554232</v>
      </c>
      <c r="AI21" s="8">
        <f t="shared" si="4"/>
        <v>1379</v>
      </c>
      <c r="AJ21" s="9">
        <f t="shared" si="5"/>
        <v>0.25888324873096447</v>
      </c>
      <c r="AK21" s="9">
        <f t="shared" si="6"/>
        <v>2.9006526468455403E-3</v>
      </c>
      <c r="AL21" s="10">
        <f t="shared" si="7"/>
        <v>0.21827411167512689</v>
      </c>
      <c r="AM21" s="11">
        <f t="shared" si="8"/>
        <v>1440</v>
      </c>
      <c r="AN21" s="9">
        <f t="shared" si="9"/>
        <v>0.25</v>
      </c>
      <c r="AO21" s="9">
        <f t="shared" si="10"/>
        <v>0.47916666666666669</v>
      </c>
      <c r="AP21" s="10">
        <f t="shared" si="11"/>
        <v>0.20833333333333334</v>
      </c>
    </row>
    <row r="22" spans="1:42" x14ac:dyDescent="0.4">
      <c r="A22" s="7"/>
      <c r="B22" s="2">
        <v>21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39.300732000000004</v>
      </c>
      <c r="V22" s="2">
        <v>12.714186</v>
      </c>
      <c r="W22" s="2">
        <v>13.980943999999999</v>
      </c>
      <c r="X22" s="2">
        <v>1.0223150000000001</v>
      </c>
      <c r="Y22" s="2">
        <v>10.606628000000001</v>
      </c>
      <c r="Z22" s="2">
        <v>0.81013000000000002</v>
      </c>
      <c r="AA22" s="2" t="s">
        <v>65</v>
      </c>
      <c r="AE22" s="8">
        <f t="shared" si="0"/>
        <v>0</v>
      </c>
      <c r="AF22" s="9" t="e">
        <f t="shared" si="1"/>
        <v>#DIV/0!</v>
      </c>
      <c r="AG22" s="9" t="e">
        <f t="shared" si="2"/>
        <v>#DIV/0!</v>
      </c>
      <c r="AH22" s="10" t="e">
        <f t="shared" si="3"/>
        <v>#DIV/0!</v>
      </c>
      <c r="AI22" s="8">
        <f t="shared" si="4"/>
        <v>0</v>
      </c>
      <c r="AJ22" s="9" t="e">
        <f t="shared" si="5"/>
        <v>#DIV/0!</v>
      </c>
      <c r="AK22" s="9" t="e">
        <f t="shared" si="6"/>
        <v>#DIV/0!</v>
      </c>
      <c r="AL22" s="10" t="e">
        <f t="shared" si="7"/>
        <v>#DIV/0!</v>
      </c>
      <c r="AM22" s="11">
        <f t="shared" si="8"/>
        <v>39.300732000000004</v>
      </c>
      <c r="AN22" s="9">
        <f t="shared" si="9"/>
        <v>0.35574258515083124</v>
      </c>
      <c r="AO22" s="9">
        <f t="shared" si="10"/>
        <v>0.26988372633873586</v>
      </c>
      <c r="AP22" s="10">
        <f t="shared" si="11"/>
        <v>0.32351015752073009</v>
      </c>
    </row>
    <row r="23" spans="1:42" x14ac:dyDescent="0.4">
      <c r="A23" s="7"/>
      <c r="B23" s="2">
        <v>22</v>
      </c>
      <c r="C23" s="2">
        <v>1271</v>
      </c>
      <c r="D23" s="2">
        <v>491</v>
      </c>
      <c r="E23" s="2">
        <v>166</v>
      </c>
      <c r="F23" s="2">
        <v>28</v>
      </c>
      <c r="G23" s="2">
        <v>13</v>
      </c>
      <c r="H23" s="2">
        <v>554</v>
      </c>
      <c r="I23" s="2">
        <v>1</v>
      </c>
      <c r="J23" s="2">
        <v>9</v>
      </c>
      <c r="K23" s="2">
        <v>9</v>
      </c>
      <c r="L23" s="2">
        <v>1022</v>
      </c>
      <c r="M23" s="2">
        <v>351</v>
      </c>
      <c r="N23" s="2">
        <v>155</v>
      </c>
      <c r="O23" s="2">
        <v>21</v>
      </c>
      <c r="P23" s="2">
        <v>12</v>
      </c>
      <c r="Q23" s="2">
        <v>468</v>
      </c>
      <c r="R23" s="2">
        <v>1</v>
      </c>
      <c r="S23" s="2">
        <v>7</v>
      </c>
      <c r="T23" s="2">
        <v>7</v>
      </c>
      <c r="U23" s="2">
        <v>873.92604200000005</v>
      </c>
      <c r="V23" s="2">
        <v>243.95604399999999</v>
      </c>
      <c r="W23" s="2">
        <v>169.795455</v>
      </c>
      <c r="X23" s="2">
        <v>7.5</v>
      </c>
      <c r="Y23" s="2">
        <v>452.67454400000003</v>
      </c>
      <c r="Z23" s="2">
        <v>0</v>
      </c>
      <c r="AA23" s="2" t="s">
        <v>66</v>
      </c>
      <c r="AE23" s="8">
        <f t="shared" si="0"/>
        <v>1271</v>
      </c>
      <c r="AF23" s="9">
        <f t="shared" si="1"/>
        <v>0.13060582218725414</v>
      </c>
      <c r="AG23" s="9">
        <f t="shared" si="2"/>
        <v>0.43587726199842641</v>
      </c>
      <c r="AH23" s="10">
        <f t="shared" si="3"/>
        <v>0.38630999213217937</v>
      </c>
      <c r="AI23" s="8">
        <f t="shared" si="4"/>
        <v>1022</v>
      </c>
      <c r="AJ23" s="9">
        <f t="shared" si="5"/>
        <v>0.15166340508806261</v>
      </c>
      <c r="AK23" s="9">
        <f t="shared" si="6"/>
        <v>1.1741682974559686E-2</v>
      </c>
      <c r="AL23" s="10">
        <f t="shared" si="7"/>
        <v>0.34344422700587085</v>
      </c>
      <c r="AM23" s="11">
        <f t="shared" si="8"/>
        <v>873.92604200000005</v>
      </c>
      <c r="AN23" s="9">
        <f t="shared" si="9"/>
        <v>0.19429041685429027</v>
      </c>
      <c r="AO23" s="9">
        <f t="shared" si="10"/>
        <v>0.51797809224684943</v>
      </c>
      <c r="AP23" s="10">
        <f t="shared" si="11"/>
        <v>0.27914953013838667</v>
      </c>
    </row>
    <row r="24" spans="1:42" x14ac:dyDescent="0.4">
      <c r="A24" s="7"/>
      <c r="B24" s="2">
        <v>23</v>
      </c>
      <c r="C24" s="2">
        <v>2349</v>
      </c>
      <c r="D24" s="2">
        <v>651</v>
      </c>
      <c r="E24" s="2">
        <v>317</v>
      </c>
      <c r="F24" s="2">
        <v>20</v>
      </c>
      <c r="G24" s="2">
        <v>13</v>
      </c>
      <c r="H24" s="2">
        <v>1316</v>
      </c>
      <c r="I24" s="2">
        <v>7</v>
      </c>
      <c r="J24" s="2">
        <v>14</v>
      </c>
      <c r="K24" s="2">
        <v>11</v>
      </c>
      <c r="L24" s="2">
        <v>1894</v>
      </c>
      <c r="M24" s="2">
        <v>485</v>
      </c>
      <c r="N24" s="2">
        <v>288</v>
      </c>
      <c r="O24" s="2">
        <v>19</v>
      </c>
      <c r="P24" s="2">
        <v>8</v>
      </c>
      <c r="Q24" s="2">
        <v>1072</v>
      </c>
      <c r="R24" s="2">
        <v>3</v>
      </c>
      <c r="S24" s="2">
        <v>12</v>
      </c>
      <c r="T24" s="2">
        <v>7</v>
      </c>
      <c r="U24" s="2">
        <v>1665</v>
      </c>
      <c r="V24" s="2">
        <v>255</v>
      </c>
      <c r="W24" s="2">
        <v>290</v>
      </c>
      <c r="X24" s="2">
        <v>19</v>
      </c>
      <c r="Y24" s="2">
        <v>1085</v>
      </c>
      <c r="Z24" s="2">
        <v>19</v>
      </c>
      <c r="AA24" s="2" t="s">
        <v>67</v>
      </c>
      <c r="AE24" s="8">
        <f t="shared" si="0"/>
        <v>2349</v>
      </c>
      <c r="AF24" s="9">
        <f t="shared" si="1"/>
        <v>0.13495104299702002</v>
      </c>
      <c r="AG24" s="9">
        <f t="shared" si="2"/>
        <v>0.5602383993188591</v>
      </c>
      <c r="AH24" s="10">
        <f t="shared" si="3"/>
        <v>0.27713920817369092</v>
      </c>
      <c r="AI24" s="8">
        <f t="shared" si="4"/>
        <v>1894</v>
      </c>
      <c r="AJ24" s="9">
        <f t="shared" si="5"/>
        <v>0.15205913410770855</v>
      </c>
      <c r="AK24" s="9">
        <f t="shared" si="6"/>
        <v>4.2238648363252373E-3</v>
      </c>
      <c r="AL24" s="10">
        <f t="shared" si="7"/>
        <v>0.25607180570221755</v>
      </c>
      <c r="AM24" s="11">
        <f t="shared" si="8"/>
        <v>1665</v>
      </c>
      <c r="AN24" s="9">
        <f t="shared" si="9"/>
        <v>0.17417417417417416</v>
      </c>
      <c r="AO24" s="9">
        <f t="shared" si="10"/>
        <v>0.65165165165165162</v>
      </c>
      <c r="AP24" s="10">
        <f t="shared" si="11"/>
        <v>0.15315315315315314</v>
      </c>
    </row>
    <row r="25" spans="1:42" x14ac:dyDescent="0.4">
      <c r="A25" s="7"/>
      <c r="B25" s="2">
        <v>24</v>
      </c>
      <c r="C25" s="2">
        <v>3754</v>
      </c>
      <c r="D25" s="2">
        <v>992</v>
      </c>
      <c r="E25" s="2">
        <v>414</v>
      </c>
      <c r="F25" s="2">
        <v>24</v>
      </c>
      <c r="G25" s="2">
        <v>9</v>
      </c>
      <c r="H25" s="2">
        <v>2264</v>
      </c>
      <c r="I25" s="2">
        <v>20</v>
      </c>
      <c r="J25" s="2">
        <v>20</v>
      </c>
      <c r="K25" s="2">
        <v>11</v>
      </c>
      <c r="L25" s="2">
        <v>3007</v>
      </c>
      <c r="M25" s="2">
        <v>720</v>
      </c>
      <c r="N25" s="2">
        <v>379</v>
      </c>
      <c r="O25" s="2">
        <v>19</v>
      </c>
      <c r="P25" s="2">
        <v>9</v>
      </c>
      <c r="Q25" s="2">
        <v>1851</v>
      </c>
      <c r="R25" s="2">
        <v>7</v>
      </c>
      <c r="S25" s="2">
        <v>16</v>
      </c>
      <c r="T25" s="2">
        <v>6</v>
      </c>
      <c r="U25" s="2">
        <v>2445</v>
      </c>
      <c r="V25" s="2">
        <v>260</v>
      </c>
      <c r="W25" s="2">
        <v>510</v>
      </c>
      <c r="X25" s="2">
        <v>0</v>
      </c>
      <c r="Y25" s="2">
        <v>1655</v>
      </c>
      <c r="Z25" s="2">
        <v>20</v>
      </c>
      <c r="AA25" s="2" t="s">
        <v>68</v>
      </c>
      <c r="AE25" s="8">
        <f t="shared" si="0"/>
        <v>3754</v>
      </c>
      <c r="AF25" s="9">
        <f t="shared" si="1"/>
        <v>0.11028236547682473</v>
      </c>
      <c r="AG25" s="9">
        <f t="shared" si="2"/>
        <v>0.60309003729355359</v>
      </c>
      <c r="AH25" s="10">
        <f t="shared" si="3"/>
        <v>0.26425146510388919</v>
      </c>
      <c r="AI25" s="8">
        <f t="shared" si="4"/>
        <v>3007</v>
      </c>
      <c r="AJ25" s="9">
        <f t="shared" si="5"/>
        <v>0.1260392417692052</v>
      </c>
      <c r="AK25" s="9">
        <f t="shared" si="6"/>
        <v>2.9930162953109413E-3</v>
      </c>
      <c r="AL25" s="10">
        <f t="shared" si="7"/>
        <v>0.23944130362487528</v>
      </c>
      <c r="AM25" s="11">
        <f t="shared" si="8"/>
        <v>2445</v>
      </c>
      <c r="AN25" s="9">
        <f t="shared" si="9"/>
        <v>0.20858895705521471</v>
      </c>
      <c r="AO25" s="9">
        <f t="shared" si="10"/>
        <v>0.67689161554192234</v>
      </c>
      <c r="AP25" s="10">
        <f t="shared" si="11"/>
        <v>0.10633946830265849</v>
      </c>
    </row>
    <row r="26" spans="1:42" x14ac:dyDescent="0.4">
      <c r="A26" s="7"/>
      <c r="B26" s="2">
        <v>25</v>
      </c>
      <c r="C26" s="2">
        <v>1415</v>
      </c>
      <c r="D26" s="2">
        <v>781</v>
      </c>
      <c r="E26" s="2">
        <v>245</v>
      </c>
      <c r="F26" s="2">
        <v>20</v>
      </c>
      <c r="G26" s="2">
        <v>4</v>
      </c>
      <c r="H26" s="2">
        <v>339</v>
      </c>
      <c r="I26" s="2">
        <v>2</v>
      </c>
      <c r="J26" s="2">
        <v>18</v>
      </c>
      <c r="K26" s="2">
        <v>6</v>
      </c>
      <c r="L26" s="2">
        <v>1035</v>
      </c>
      <c r="M26" s="2">
        <v>512</v>
      </c>
      <c r="N26" s="2">
        <v>210</v>
      </c>
      <c r="O26" s="2">
        <v>17</v>
      </c>
      <c r="P26" s="2">
        <v>4</v>
      </c>
      <c r="Q26" s="2">
        <v>274</v>
      </c>
      <c r="R26" s="2">
        <v>2</v>
      </c>
      <c r="S26" s="2">
        <v>13</v>
      </c>
      <c r="T26" s="2">
        <v>3</v>
      </c>
      <c r="U26" s="2">
        <v>650</v>
      </c>
      <c r="V26" s="2">
        <v>185</v>
      </c>
      <c r="W26" s="2">
        <v>310</v>
      </c>
      <c r="X26" s="2">
        <v>0</v>
      </c>
      <c r="Y26" s="2">
        <v>150</v>
      </c>
      <c r="Z26" s="2">
        <v>0</v>
      </c>
      <c r="AA26" s="2" t="s">
        <v>69</v>
      </c>
      <c r="AE26" s="8">
        <f t="shared" si="0"/>
        <v>1415</v>
      </c>
      <c r="AF26" s="9">
        <f t="shared" si="1"/>
        <v>0.17314487632508835</v>
      </c>
      <c r="AG26" s="9">
        <f t="shared" si="2"/>
        <v>0.23957597173144876</v>
      </c>
      <c r="AH26" s="10">
        <f t="shared" si="3"/>
        <v>0.55194346289752649</v>
      </c>
      <c r="AI26" s="8">
        <f t="shared" si="4"/>
        <v>1035</v>
      </c>
      <c r="AJ26" s="9">
        <f t="shared" si="5"/>
        <v>0.20289855072463769</v>
      </c>
      <c r="AK26" s="9">
        <f t="shared" si="6"/>
        <v>3.8647342995169081E-3</v>
      </c>
      <c r="AL26" s="10">
        <f t="shared" si="7"/>
        <v>0.49468599033816424</v>
      </c>
      <c r="AM26" s="11">
        <f t="shared" si="8"/>
        <v>650</v>
      </c>
      <c r="AN26" s="9">
        <f t="shared" si="9"/>
        <v>0.47692307692307695</v>
      </c>
      <c r="AO26" s="9">
        <f t="shared" si="10"/>
        <v>0.23076923076923078</v>
      </c>
      <c r="AP26" s="10">
        <f t="shared" si="11"/>
        <v>0.2846153846153846</v>
      </c>
    </row>
    <row r="27" spans="1:42" x14ac:dyDescent="0.4">
      <c r="A27" s="7"/>
      <c r="B27" s="2">
        <v>26</v>
      </c>
      <c r="C27" s="2">
        <v>1569</v>
      </c>
      <c r="D27" s="2">
        <v>408</v>
      </c>
      <c r="E27" s="2">
        <v>392</v>
      </c>
      <c r="F27" s="2">
        <v>19</v>
      </c>
      <c r="G27" s="2">
        <v>14</v>
      </c>
      <c r="H27" s="2">
        <v>713</v>
      </c>
      <c r="I27" s="2">
        <v>7</v>
      </c>
      <c r="J27" s="2">
        <v>10</v>
      </c>
      <c r="K27" s="2">
        <v>6</v>
      </c>
      <c r="L27" s="2">
        <v>1286</v>
      </c>
      <c r="M27" s="2">
        <v>320</v>
      </c>
      <c r="N27" s="2">
        <v>354</v>
      </c>
      <c r="O27" s="2">
        <v>18</v>
      </c>
      <c r="P27" s="2">
        <v>10</v>
      </c>
      <c r="Q27" s="2">
        <v>566</v>
      </c>
      <c r="R27" s="2">
        <v>7</v>
      </c>
      <c r="S27" s="2">
        <v>10</v>
      </c>
      <c r="T27" s="2">
        <v>1</v>
      </c>
      <c r="U27" s="2">
        <v>995</v>
      </c>
      <c r="V27" s="2">
        <v>65</v>
      </c>
      <c r="W27" s="2">
        <v>330</v>
      </c>
      <c r="X27" s="2">
        <v>0</v>
      </c>
      <c r="Y27" s="2">
        <v>595</v>
      </c>
      <c r="Z27" s="2">
        <v>0</v>
      </c>
      <c r="AA27" s="2" t="s">
        <v>70</v>
      </c>
      <c r="AE27" s="8">
        <f t="shared" si="0"/>
        <v>1569</v>
      </c>
      <c r="AF27" s="9">
        <f t="shared" si="1"/>
        <v>0.24984066284257489</v>
      </c>
      <c r="AG27" s="9">
        <f t="shared" si="2"/>
        <v>0.45442957297641812</v>
      </c>
      <c r="AH27" s="10">
        <f t="shared" si="3"/>
        <v>0.26003824091778205</v>
      </c>
      <c r="AI27" s="8">
        <f t="shared" si="4"/>
        <v>1286</v>
      </c>
      <c r="AJ27" s="9">
        <f t="shared" si="5"/>
        <v>0.27527216174183516</v>
      </c>
      <c r="AK27" s="9">
        <f t="shared" si="6"/>
        <v>7.7760497667185074E-3</v>
      </c>
      <c r="AL27" s="10">
        <f t="shared" si="7"/>
        <v>0.24883359253499224</v>
      </c>
      <c r="AM27" s="11">
        <f t="shared" si="8"/>
        <v>995</v>
      </c>
      <c r="AN27" s="9">
        <f t="shared" si="9"/>
        <v>0.33165829145728642</v>
      </c>
      <c r="AO27" s="9">
        <f t="shared" si="10"/>
        <v>0.59798994974874375</v>
      </c>
      <c r="AP27" s="10">
        <f t="shared" si="11"/>
        <v>6.5326633165829151E-2</v>
      </c>
    </row>
    <row r="28" spans="1:42" x14ac:dyDescent="0.4">
      <c r="A28" s="7"/>
      <c r="B28" s="2">
        <v>27</v>
      </c>
      <c r="C28" s="2">
        <v>1106</v>
      </c>
      <c r="D28" s="2">
        <v>333</v>
      </c>
      <c r="E28" s="2">
        <v>199</v>
      </c>
      <c r="F28" s="2">
        <v>7</v>
      </c>
      <c r="G28" s="2">
        <v>3</v>
      </c>
      <c r="H28" s="2">
        <v>546</v>
      </c>
      <c r="I28" s="2">
        <v>2</v>
      </c>
      <c r="J28" s="2">
        <v>9</v>
      </c>
      <c r="K28" s="2">
        <v>7</v>
      </c>
      <c r="L28" s="2">
        <v>831</v>
      </c>
      <c r="M28" s="2">
        <v>218</v>
      </c>
      <c r="N28" s="2">
        <v>184</v>
      </c>
      <c r="O28" s="2">
        <v>3</v>
      </c>
      <c r="P28" s="2">
        <v>3</v>
      </c>
      <c r="Q28" s="2">
        <v>412</v>
      </c>
      <c r="R28" s="2">
        <v>0</v>
      </c>
      <c r="S28" s="2">
        <v>5</v>
      </c>
      <c r="T28" s="2">
        <v>6</v>
      </c>
      <c r="U28" s="2">
        <v>625</v>
      </c>
      <c r="V28" s="2">
        <v>220</v>
      </c>
      <c r="W28" s="2">
        <v>160</v>
      </c>
      <c r="X28" s="2">
        <v>30</v>
      </c>
      <c r="Y28" s="2">
        <v>215</v>
      </c>
      <c r="Z28" s="2">
        <v>4</v>
      </c>
      <c r="AA28" s="2" t="s">
        <v>71</v>
      </c>
      <c r="AE28" s="8">
        <f t="shared" si="0"/>
        <v>1106</v>
      </c>
      <c r="AF28" s="9">
        <f t="shared" si="1"/>
        <v>0.17992766726943943</v>
      </c>
      <c r="AG28" s="9">
        <f t="shared" si="2"/>
        <v>0.49367088607594939</v>
      </c>
      <c r="AH28" s="10">
        <f t="shared" si="3"/>
        <v>0.30108499095840868</v>
      </c>
      <c r="AI28" s="8">
        <f t="shared" si="4"/>
        <v>831</v>
      </c>
      <c r="AJ28" s="9">
        <f t="shared" si="5"/>
        <v>0.22141997593261131</v>
      </c>
      <c r="AK28" s="9">
        <f t="shared" si="6"/>
        <v>3.6101083032490976E-3</v>
      </c>
      <c r="AL28" s="10">
        <f t="shared" si="7"/>
        <v>0.26233453670276774</v>
      </c>
      <c r="AM28" s="11">
        <f t="shared" si="8"/>
        <v>625</v>
      </c>
      <c r="AN28" s="9">
        <f t="shared" si="9"/>
        <v>0.25600000000000001</v>
      </c>
      <c r="AO28" s="9">
        <f t="shared" si="10"/>
        <v>0.34399999999999997</v>
      </c>
      <c r="AP28" s="10">
        <f t="shared" si="11"/>
        <v>0.35199999999999998</v>
      </c>
    </row>
    <row r="29" spans="1:42" x14ac:dyDescent="0.4">
      <c r="A29" s="7"/>
      <c r="B29" s="2">
        <v>28</v>
      </c>
      <c r="C29" s="2">
        <v>1443</v>
      </c>
      <c r="D29" s="2">
        <v>429</v>
      </c>
      <c r="E29" s="2">
        <v>298</v>
      </c>
      <c r="F29" s="2">
        <v>17</v>
      </c>
      <c r="G29" s="2">
        <v>9</v>
      </c>
      <c r="H29" s="2">
        <v>673</v>
      </c>
      <c r="I29" s="2">
        <v>5</v>
      </c>
      <c r="J29" s="2">
        <v>2</v>
      </c>
      <c r="K29" s="2">
        <v>10</v>
      </c>
      <c r="L29" s="2">
        <v>1180</v>
      </c>
      <c r="M29" s="2">
        <v>328</v>
      </c>
      <c r="N29" s="2">
        <v>271</v>
      </c>
      <c r="O29" s="2">
        <v>11</v>
      </c>
      <c r="P29" s="2">
        <v>9</v>
      </c>
      <c r="Q29" s="2">
        <v>547</v>
      </c>
      <c r="R29" s="2">
        <v>4</v>
      </c>
      <c r="S29" s="2">
        <v>2</v>
      </c>
      <c r="T29" s="2">
        <v>8</v>
      </c>
      <c r="U29" s="2">
        <v>1230</v>
      </c>
      <c r="V29" s="2">
        <v>320</v>
      </c>
      <c r="W29" s="2">
        <v>440</v>
      </c>
      <c r="X29" s="2">
        <v>75</v>
      </c>
      <c r="Y29" s="2">
        <v>370</v>
      </c>
      <c r="Z29" s="2">
        <v>20</v>
      </c>
      <c r="AA29" s="2" t="s">
        <v>72</v>
      </c>
      <c r="AE29" s="8">
        <f t="shared" si="0"/>
        <v>1443</v>
      </c>
      <c r="AF29" s="9">
        <f t="shared" si="1"/>
        <v>0.20651420651420652</v>
      </c>
      <c r="AG29" s="9">
        <f t="shared" si="2"/>
        <v>0.46638946638946638</v>
      </c>
      <c r="AH29" s="10">
        <f t="shared" si="3"/>
        <v>0.29729729729729731</v>
      </c>
      <c r="AI29" s="8">
        <f t="shared" si="4"/>
        <v>1180</v>
      </c>
      <c r="AJ29" s="9">
        <f t="shared" si="5"/>
        <v>0.22966101694915253</v>
      </c>
      <c r="AK29" s="9">
        <f t="shared" si="6"/>
        <v>7.6271186440677969E-3</v>
      </c>
      <c r="AL29" s="10">
        <f t="shared" si="7"/>
        <v>0.27796610169491526</v>
      </c>
      <c r="AM29" s="11">
        <f t="shared" si="8"/>
        <v>1230</v>
      </c>
      <c r="AN29" s="9">
        <f t="shared" si="9"/>
        <v>0.35772357723577236</v>
      </c>
      <c r="AO29" s="9">
        <f t="shared" si="10"/>
        <v>0.30081300813008133</v>
      </c>
      <c r="AP29" s="10">
        <f t="shared" si="11"/>
        <v>0.26016260162601629</v>
      </c>
    </row>
    <row r="30" spans="1:42" x14ac:dyDescent="0.4">
      <c r="A30" s="7"/>
      <c r="B30" s="2">
        <v>29</v>
      </c>
      <c r="C30" s="2">
        <v>1741</v>
      </c>
      <c r="D30" s="2">
        <v>438</v>
      </c>
      <c r="E30" s="2">
        <v>375</v>
      </c>
      <c r="F30" s="2">
        <v>26</v>
      </c>
      <c r="G30" s="2">
        <v>2</v>
      </c>
      <c r="H30" s="2">
        <v>875</v>
      </c>
      <c r="I30" s="2">
        <v>1</v>
      </c>
      <c r="J30" s="2">
        <v>15</v>
      </c>
      <c r="K30" s="2">
        <v>9</v>
      </c>
      <c r="L30" s="2">
        <v>1461</v>
      </c>
      <c r="M30" s="2">
        <v>334</v>
      </c>
      <c r="N30" s="2">
        <v>348</v>
      </c>
      <c r="O30" s="2">
        <v>22</v>
      </c>
      <c r="P30" s="2">
        <v>2</v>
      </c>
      <c r="Q30" s="2">
        <v>731</v>
      </c>
      <c r="R30" s="2">
        <v>1</v>
      </c>
      <c r="S30" s="2">
        <v>15</v>
      </c>
      <c r="T30" s="2">
        <v>8</v>
      </c>
      <c r="U30" s="2">
        <v>1150</v>
      </c>
      <c r="V30" s="2">
        <v>155</v>
      </c>
      <c r="W30" s="2">
        <v>480</v>
      </c>
      <c r="X30" s="2">
        <v>0</v>
      </c>
      <c r="Y30" s="2">
        <v>515</v>
      </c>
      <c r="Z30" s="2">
        <v>4</v>
      </c>
      <c r="AA30" s="2" t="s">
        <v>73</v>
      </c>
      <c r="AE30" s="8">
        <f t="shared" si="0"/>
        <v>1741</v>
      </c>
      <c r="AF30" s="9">
        <f t="shared" si="1"/>
        <v>0.21539345203905802</v>
      </c>
      <c r="AG30" s="9">
        <f t="shared" si="2"/>
        <v>0.50258472142446875</v>
      </c>
      <c r="AH30" s="10">
        <f t="shared" si="3"/>
        <v>0.25157955198161974</v>
      </c>
      <c r="AI30" s="8">
        <f t="shared" si="4"/>
        <v>1461</v>
      </c>
      <c r="AJ30" s="9">
        <f t="shared" si="5"/>
        <v>0.23819301848049282</v>
      </c>
      <c r="AK30" s="9">
        <f t="shared" si="6"/>
        <v>1.3689253935660506E-3</v>
      </c>
      <c r="AL30" s="10">
        <f t="shared" si="7"/>
        <v>0.22861054072553047</v>
      </c>
      <c r="AM30" s="11">
        <f t="shared" si="8"/>
        <v>1150</v>
      </c>
      <c r="AN30" s="9">
        <f t="shared" si="9"/>
        <v>0.41739130434782606</v>
      </c>
      <c r="AO30" s="9">
        <f t="shared" si="10"/>
        <v>0.44782608695652176</v>
      </c>
      <c r="AP30" s="10">
        <f t="shared" si="11"/>
        <v>0.13478260869565217</v>
      </c>
    </row>
    <row r="31" spans="1:42" x14ac:dyDescent="0.4">
      <c r="A31" s="7"/>
      <c r="B31" s="2">
        <v>30</v>
      </c>
      <c r="C31" s="2">
        <v>1788</v>
      </c>
      <c r="D31" s="2">
        <v>555</v>
      </c>
      <c r="E31" s="2">
        <v>380</v>
      </c>
      <c r="F31" s="2">
        <v>23</v>
      </c>
      <c r="G31" s="2">
        <v>8</v>
      </c>
      <c r="H31" s="2">
        <v>788</v>
      </c>
      <c r="I31" s="2">
        <v>14</v>
      </c>
      <c r="J31" s="2">
        <v>13</v>
      </c>
      <c r="K31" s="2">
        <v>7</v>
      </c>
      <c r="L31" s="2">
        <v>1405</v>
      </c>
      <c r="M31" s="2">
        <v>405</v>
      </c>
      <c r="N31" s="2">
        <v>327</v>
      </c>
      <c r="O31" s="2">
        <v>16</v>
      </c>
      <c r="P31" s="2">
        <v>8</v>
      </c>
      <c r="Q31" s="2">
        <v>625</v>
      </c>
      <c r="R31" s="2">
        <v>12</v>
      </c>
      <c r="S31" s="2">
        <v>7</v>
      </c>
      <c r="T31" s="2">
        <v>5</v>
      </c>
      <c r="U31" s="2">
        <v>1025.3600369999999</v>
      </c>
      <c r="V31" s="2">
        <v>193.707052</v>
      </c>
      <c r="W31" s="2">
        <v>334.53427099999999</v>
      </c>
      <c r="X31" s="2">
        <v>0</v>
      </c>
      <c r="Y31" s="2">
        <v>486.61569100000003</v>
      </c>
      <c r="Z31" s="2">
        <v>13.8</v>
      </c>
      <c r="AA31" s="2" t="s">
        <v>74</v>
      </c>
      <c r="AE31" s="8">
        <f t="shared" si="0"/>
        <v>1788</v>
      </c>
      <c r="AF31" s="9">
        <f t="shared" si="1"/>
        <v>0.21252796420581654</v>
      </c>
      <c r="AG31" s="9">
        <f t="shared" si="2"/>
        <v>0.4407158836689038</v>
      </c>
      <c r="AH31" s="10">
        <f t="shared" si="3"/>
        <v>0.31040268456375841</v>
      </c>
      <c r="AI31" s="8">
        <f t="shared" si="4"/>
        <v>1405</v>
      </c>
      <c r="AJ31" s="9">
        <f t="shared" si="5"/>
        <v>0.23274021352313168</v>
      </c>
      <c r="AK31" s="9">
        <f t="shared" si="6"/>
        <v>5.6939501779359435E-3</v>
      </c>
      <c r="AL31" s="10">
        <f t="shared" si="7"/>
        <v>0.28825622775800713</v>
      </c>
      <c r="AM31" s="11">
        <f t="shared" si="8"/>
        <v>1025.3600369999999</v>
      </c>
      <c r="AN31" s="9">
        <f t="shared" si="9"/>
        <v>0.32626029777675059</v>
      </c>
      <c r="AO31" s="9">
        <f t="shared" si="10"/>
        <v>0.47458031661126665</v>
      </c>
      <c r="AP31" s="10">
        <f t="shared" si="11"/>
        <v>0.18891613190499254</v>
      </c>
    </row>
    <row r="32" spans="1:42" x14ac:dyDescent="0.4">
      <c r="A32" s="7"/>
      <c r="B32" s="2">
        <v>31</v>
      </c>
      <c r="C32" s="2">
        <v>848</v>
      </c>
      <c r="D32" s="2">
        <v>250</v>
      </c>
      <c r="E32" s="2">
        <v>106</v>
      </c>
      <c r="F32" s="2">
        <v>10</v>
      </c>
      <c r="G32" s="2">
        <v>5</v>
      </c>
      <c r="H32" s="2">
        <v>469</v>
      </c>
      <c r="I32" s="2">
        <v>2</v>
      </c>
      <c r="J32" s="2">
        <v>6</v>
      </c>
      <c r="K32" s="2">
        <v>0</v>
      </c>
      <c r="L32" s="2">
        <v>690</v>
      </c>
      <c r="M32" s="2">
        <v>195</v>
      </c>
      <c r="N32" s="2">
        <v>97</v>
      </c>
      <c r="O32" s="2">
        <v>4</v>
      </c>
      <c r="P32" s="2">
        <v>5</v>
      </c>
      <c r="Q32" s="2">
        <v>382</v>
      </c>
      <c r="R32" s="2">
        <v>2</v>
      </c>
      <c r="S32" s="2">
        <v>5</v>
      </c>
      <c r="T32" s="2">
        <v>0</v>
      </c>
      <c r="U32" s="2">
        <v>529.63996299999997</v>
      </c>
      <c r="V32" s="2">
        <v>66.292947999999996</v>
      </c>
      <c r="W32" s="2">
        <v>135.46572900000001</v>
      </c>
      <c r="X32" s="2">
        <v>0</v>
      </c>
      <c r="Y32" s="2">
        <v>328.38430899999997</v>
      </c>
      <c r="Z32" s="2">
        <v>1.2</v>
      </c>
      <c r="AA32" s="2" t="s">
        <v>75</v>
      </c>
      <c r="AE32" s="8">
        <f t="shared" si="0"/>
        <v>848</v>
      </c>
      <c r="AF32" s="9">
        <f t="shared" si="1"/>
        <v>0.125</v>
      </c>
      <c r="AG32" s="9">
        <f t="shared" si="2"/>
        <v>0.55306603773584906</v>
      </c>
      <c r="AH32" s="10">
        <f t="shared" si="3"/>
        <v>0.294811320754717</v>
      </c>
      <c r="AI32" s="8">
        <f t="shared" si="4"/>
        <v>690</v>
      </c>
      <c r="AJ32" s="9">
        <f t="shared" si="5"/>
        <v>0.14057971014492754</v>
      </c>
      <c r="AK32" s="9">
        <f t="shared" si="6"/>
        <v>7.246376811594203E-3</v>
      </c>
      <c r="AL32" s="10">
        <f t="shared" si="7"/>
        <v>0.28260869565217389</v>
      </c>
      <c r="AM32" s="11">
        <f t="shared" si="8"/>
        <v>529.63996299999997</v>
      </c>
      <c r="AN32" s="9">
        <f t="shared" si="9"/>
        <v>0.25576946315132948</v>
      </c>
      <c r="AO32" s="9">
        <f t="shared" si="10"/>
        <v>0.6200142208679974</v>
      </c>
      <c r="AP32" s="10">
        <f t="shared" si="11"/>
        <v>0.12516606115690707</v>
      </c>
    </row>
    <row r="33" spans="1:42" x14ac:dyDescent="0.4">
      <c r="A33" s="7"/>
      <c r="B33" s="2">
        <v>32</v>
      </c>
      <c r="C33" s="2">
        <v>2377</v>
      </c>
      <c r="D33" s="2">
        <v>1037</v>
      </c>
      <c r="E33" s="2">
        <v>368</v>
      </c>
      <c r="F33" s="2">
        <v>50</v>
      </c>
      <c r="G33" s="2">
        <v>11</v>
      </c>
      <c r="H33" s="2">
        <v>875</v>
      </c>
      <c r="I33" s="2">
        <v>9</v>
      </c>
      <c r="J33" s="2">
        <v>17</v>
      </c>
      <c r="K33" s="2">
        <v>10</v>
      </c>
      <c r="L33" s="2">
        <v>1785</v>
      </c>
      <c r="M33" s="2">
        <v>697</v>
      </c>
      <c r="N33" s="2">
        <v>316</v>
      </c>
      <c r="O33" s="2">
        <v>38</v>
      </c>
      <c r="P33" s="2">
        <v>11</v>
      </c>
      <c r="Q33" s="2">
        <v>697</v>
      </c>
      <c r="R33" s="2">
        <v>5</v>
      </c>
      <c r="S33" s="2">
        <v>12</v>
      </c>
      <c r="T33" s="2">
        <v>9</v>
      </c>
      <c r="U33" s="2">
        <v>1610</v>
      </c>
      <c r="V33" s="2">
        <v>410</v>
      </c>
      <c r="W33" s="2">
        <v>320</v>
      </c>
      <c r="X33" s="2">
        <v>0</v>
      </c>
      <c r="Y33" s="2">
        <v>800</v>
      </c>
      <c r="Z33" s="2">
        <v>80</v>
      </c>
      <c r="AA33" s="2" t="s">
        <v>76</v>
      </c>
      <c r="AE33" s="8">
        <f t="shared" si="0"/>
        <v>2377</v>
      </c>
      <c r="AF33" s="9">
        <f t="shared" si="1"/>
        <v>0.15481699621371478</v>
      </c>
      <c r="AG33" s="9">
        <f t="shared" si="2"/>
        <v>0.36811106436684898</v>
      </c>
      <c r="AH33" s="10">
        <f t="shared" si="3"/>
        <v>0.43626419856962556</v>
      </c>
      <c r="AI33" s="8">
        <f t="shared" si="4"/>
        <v>1785</v>
      </c>
      <c r="AJ33" s="9">
        <f t="shared" si="5"/>
        <v>0.17703081232492998</v>
      </c>
      <c r="AK33" s="9">
        <f t="shared" si="6"/>
        <v>6.1624649859943975E-3</v>
      </c>
      <c r="AL33" s="10">
        <f t="shared" si="7"/>
        <v>0.39047619047619048</v>
      </c>
      <c r="AM33" s="11">
        <f t="shared" si="8"/>
        <v>1610</v>
      </c>
      <c r="AN33" s="9">
        <f t="shared" si="9"/>
        <v>0.19875776397515527</v>
      </c>
      <c r="AO33" s="9">
        <f t="shared" si="10"/>
        <v>0.49689440993788819</v>
      </c>
      <c r="AP33" s="10">
        <f t="shared" si="11"/>
        <v>0.25465838509316768</v>
      </c>
    </row>
    <row r="34" spans="1:42" x14ac:dyDescent="0.4">
      <c r="A34" s="7"/>
      <c r="B34" s="2">
        <v>33</v>
      </c>
      <c r="C34" s="2">
        <v>2286</v>
      </c>
      <c r="D34" s="2">
        <v>1535</v>
      </c>
      <c r="E34" s="2">
        <v>207</v>
      </c>
      <c r="F34" s="2">
        <v>31</v>
      </c>
      <c r="G34" s="2">
        <v>15</v>
      </c>
      <c r="H34" s="2">
        <v>470</v>
      </c>
      <c r="I34" s="2">
        <v>20</v>
      </c>
      <c r="J34" s="2">
        <v>6</v>
      </c>
      <c r="K34" s="2">
        <v>2</v>
      </c>
      <c r="L34" s="2">
        <v>1669</v>
      </c>
      <c r="M34" s="2">
        <v>1032</v>
      </c>
      <c r="N34" s="2">
        <v>187</v>
      </c>
      <c r="O34" s="2">
        <v>24</v>
      </c>
      <c r="P34" s="2">
        <v>12</v>
      </c>
      <c r="Q34" s="2">
        <v>396</v>
      </c>
      <c r="R34" s="2">
        <v>12</v>
      </c>
      <c r="S34" s="2">
        <v>5</v>
      </c>
      <c r="T34" s="2">
        <v>1</v>
      </c>
      <c r="U34" s="2">
        <v>1185</v>
      </c>
      <c r="V34" s="2">
        <v>665</v>
      </c>
      <c r="W34" s="2">
        <v>265</v>
      </c>
      <c r="X34" s="2">
        <v>4</v>
      </c>
      <c r="Y34" s="2">
        <v>250</v>
      </c>
      <c r="Z34" s="2">
        <v>0</v>
      </c>
      <c r="AA34" s="2" t="s">
        <v>77</v>
      </c>
      <c r="AE34" s="8">
        <f t="shared" ref="AE34:AE61" si="12">C34</f>
        <v>2286</v>
      </c>
      <c r="AF34" s="9">
        <f t="shared" ref="AF34:AF61" si="13">E34/$C34</f>
        <v>9.055118110236221E-2</v>
      </c>
      <c r="AG34" s="9">
        <f t="shared" ref="AG34:AG61" si="14">H34/$C34</f>
        <v>0.20559930008748906</v>
      </c>
      <c r="AH34" s="10">
        <f t="shared" ref="AH34:AH61" si="15">D34/$C34</f>
        <v>0.67147856517935256</v>
      </c>
      <c r="AI34" s="8">
        <f t="shared" ref="AI34:AI61" si="16">L34</f>
        <v>1669</v>
      </c>
      <c r="AJ34" s="9">
        <f t="shared" ref="AJ34:AJ61" si="17">N34/$L34</f>
        <v>0.11204313960455363</v>
      </c>
      <c r="AK34" s="9">
        <f t="shared" ref="AK34:AK61" si="18">P34/$L34</f>
        <v>7.1899340922708206E-3</v>
      </c>
      <c r="AL34" s="10">
        <f t="shared" ref="AL34:AL61" si="19">M34/$L34</f>
        <v>0.61833433193529064</v>
      </c>
      <c r="AM34" s="11">
        <f t="shared" ref="AM34:AM61" si="20">U34</f>
        <v>1185</v>
      </c>
      <c r="AN34" s="9">
        <f t="shared" ref="AN34:AN61" si="21">W34/$U34</f>
        <v>0.22362869198312235</v>
      </c>
      <c r="AO34" s="9">
        <f t="shared" ref="AO34:AO61" si="22">Y34/$U34</f>
        <v>0.2109704641350211</v>
      </c>
      <c r="AP34" s="10">
        <f t="shared" ref="AP34:AP61" si="23">V34/$U34</f>
        <v>0.56118143459915615</v>
      </c>
    </row>
    <row r="35" spans="1:42" x14ac:dyDescent="0.4">
      <c r="A35" s="7"/>
      <c r="B35" s="2">
        <v>34</v>
      </c>
      <c r="C35" s="2">
        <v>2932</v>
      </c>
      <c r="D35" s="2">
        <v>875</v>
      </c>
      <c r="E35" s="2">
        <v>580</v>
      </c>
      <c r="F35" s="2">
        <v>34</v>
      </c>
      <c r="G35" s="2">
        <v>12</v>
      </c>
      <c r="H35" s="2">
        <v>1364</v>
      </c>
      <c r="I35" s="2">
        <v>26</v>
      </c>
      <c r="J35" s="2">
        <v>22</v>
      </c>
      <c r="K35" s="2">
        <v>19</v>
      </c>
      <c r="L35" s="2">
        <v>2390</v>
      </c>
      <c r="M35" s="2">
        <v>657</v>
      </c>
      <c r="N35" s="2">
        <v>524</v>
      </c>
      <c r="O35" s="2">
        <v>20</v>
      </c>
      <c r="P35" s="2">
        <v>12</v>
      </c>
      <c r="Q35" s="2">
        <v>1125</v>
      </c>
      <c r="R35" s="2">
        <v>20</v>
      </c>
      <c r="S35" s="2">
        <v>20</v>
      </c>
      <c r="T35" s="2">
        <v>12</v>
      </c>
      <c r="U35" s="2">
        <v>2435</v>
      </c>
      <c r="V35" s="2">
        <v>540</v>
      </c>
      <c r="W35" s="2">
        <v>865</v>
      </c>
      <c r="X35" s="2">
        <v>25</v>
      </c>
      <c r="Y35" s="2">
        <v>1010</v>
      </c>
      <c r="Z35" s="2">
        <v>0</v>
      </c>
      <c r="AA35" s="2" t="s">
        <v>78</v>
      </c>
      <c r="AE35" s="8">
        <f t="shared" si="12"/>
        <v>2932</v>
      </c>
      <c r="AF35" s="9">
        <f t="shared" si="13"/>
        <v>0.19781718963165076</v>
      </c>
      <c r="AG35" s="9">
        <f t="shared" si="14"/>
        <v>0.46521145975443384</v>
      </c>
      <c r="AH35" s="10">
        <f t="shared" si="15"/>
        <v>0.298431105047749</v>
      </c>
      <c r="AI35" s="8">
        <f t="shared" si="16"/>
        <v>2390</v>
      </c>
      <c r="AJ35" s="9">
        <f t="shared" si="17"/>
        <v>0.2192468619246862</v>
      </c>
      <c r="AK35" s="9">
        <f t="shared" si="18"/>
        <v>5.0209205020920501E-3</v>
      </c>
      <c r="AL35" s="10">
        <f t="shared" si="19"/>
        <v>0.27489539748953973</v>
      </c>
      <c r="AM35" s="11">
        <f t="shared" si="20"/>
        <v>2435</v>
      </c>
      <c r="AN35" s="9">
        <f t="shared" si="21"/>
        <v>0.35523613963039014</v>
      </c>
      <c r="AO35" s="9">
        <f t="shared" si="22"/>
        <v>0.41478439425051333</v>
      </c>
      <c r="AP35" s="10">
        <f t="shared" si="23"/>
        <v>0.22176591375770022</v>
      </c>
    </row>
    <row r="36" spans="1:42" x14ac:dyDescent="0.4">
      <c r="A36" s="7"/>
      <c r="B36" s="2">
        <v>35</v>
      </c>
      <c r="C36" s="2">
        <v>1343</v>
      </c>
      <c r="D36" s="2">
        <v>359</v>
      </c>
      <c r="E36" s="2">
        <v>352</v>
      </c>
      <c r="F36" s="2">
        <v>15</v>
      </c>
      <c r="G36" s="2">
        <v>3</v>
      </c>
      <c r="H36" s="2">
        <v>579</v>
      </c>
      <c r="I36" s="2">
        <v>16</v>
      </c>
      <c r="J36" s="2">
        <v>6</v>
      </c>
      <c r="K36" s="2">
        <v>13</v>
      </c>
      <c r="L36" s="2">
        <v>1120</v>
      </c>
      <c r="M36" s="2">
        <v>288</v>
      </c>
      <c r="N36" s="2">
        <v>319</v>
      </c>
      <c r="O36" s="2">
        <v>14</v>
      </c>
      <c r="P36" s="2">
        <v>3</v>
      </c>
      <c r="Q36" s="2">
        <v>473</v>
      </c>
      <c r="R36" s="2">
        <v>12</v>
      </c>
      <c r="S36" s="2">
        <v>5</v>
      </c>
      <c r="T36" s="2">
        <v>6</v>
      </c>
      <c r="U36" s="2">
        <v>725</v>
      </c>
      <c r="V36" s="2">
        <v>175</v>
      </c>
      <c r="W36" s="2">
        <v>120</v>
      </c>
      <c r="X36" s="2">
        <v>0</v>
      </c>
      <c r="Y36" s="2">
        <v>410</v>
      </c>
      <c r="Z36" s="2">
        <v>20</v>
      </c>
      <c r="AA36" s="2" t="s">
        <v>79</v>
      </c>
      <c r="AE36" s="8">
        <f t="shared" si="12"/>
        <v>1343</v>
      </c>
      <c r="AF36" s="9">
        <f t="shared" si="13"/>
        <v>0.26209977661950856</v>
      </c>
      <c r="AG36" s="9">
        <f t="shared" si="14"/>
        <v>0.43112434847356662</v>
      </c>
      <c r="AH36" s="10">
        <f t="shared" si="15"/>
        <v>0.2673119880863738</v>
      </c>
      <c r="AI36" s="8">
        <f t="shared" si="16"/>
        <v>1120</v>
      </c>
      <c r="AJ36" s="9">
        <f t="shared" si="17"/>
        <v>0.28482142857142856</v>
      </c>
      <c r="AK36" s="9">
        <f t="shared" si="18"/>
        <v>2.6785714285714286E-3</v>
      </c>
      <c r="AL36" s="10">
        <f t="shared" si="19"/>
        <v>0.25714285714285712</v>
      </c>
      <c r="AM36" s="11">
        <f t="shared" si="20"/>
        <v>725</v>
      </c>
      <c r="AN36" s="9">
        <f t="shared" si="21"/>
        <v>0.16551724137931034</v>
      </c>
      <c r="AO36" s="9">
        <f t="shared" si="22"/>
        <v>0.56551724137931036</v>
      </c>
      <c r="AP36" s="10">
        <f t="shared" si="23"/>
        <v>0.2413793103448276</v>
      </c>
    </row>
    <row r="37" spans="1:42" x14ac:dyDescent="0.4">
      <c r="A37" s="7"/>
      <c r="B37" s="2">
        <v>36</v>
      </c>
      <c r="C37" s="2">
        <v>1339</v>
      </c>
      <c r="D37" s="2">
        <v>420</v>
      </c>
      <c r="E37" s="2">
        <v>202</v>
      </c>
      <c r="F37" s="2">
        <v>18</v>
      </c>
      <c r="G37" s="2">
        <v>1</v>
      </c>
      <c r="H37" s="2">
        <v>674</v>
      </c>
      <c r="I37" s="2">
        <v>7</v>
      </c>
      <c r="J37" s="2">
        <v>6</v>
      </c>
      <c r="K37" s="2">
        <v>11</v>
      </c>
      <c r="L37" s="2">
        <v>1046</v>
      </c>
      <c r="M37" s="2">
        <v>294</v>
      </c>
      <c r="N37" s="2">
        <v>181</v>
      </c>
      <c r="O37" s="2">
        <v>12</v>
      </c>
      <c r="P37" s="2">
        <v>0</v>
      </c>
      <c r="Q37" s="2">
        <v>539</v>
      </c>
      <c r="R37" s="2">
        <v>5</v>
      </c>
      <c r="S37" s="2">
        <v>6</v>
      </c>
      <c r="T37" s="2">
        <v>9</v>
      </c>
      <c r="U37" s="2">
        <v>936.36893999999995</v>
      </c>
      <c r="V37" s="2">
        <v>184.654472</v>
      </c>
      <c r="W37" s="2">
        <v>280.98176699999999</v>
      </c>
      <c r="X37" s="2">
        <v>16.666667</v>
      </c>
      <c r="Y37" s="2">
        <v>423.93292700000001</v>
      </c>
      <c r="Z37" s="2">
        <v>29.612902999999999</v>
      </c>
      <c r="AA37" s="2" t="s">
        <v>80</v>
      </c>
      <c r="AE37" s="8">
        <f t="shared" si="12"/>
        <v>1339</v>
      </c>
      <c r="AF37" s="9">
        <f t="shared" si="13"/>
        <v>0.1508588498879761</v>
      </c>
      <c r="AG37" s="9">
        <f t="shared" si="14"/>
        <v>0.50336071695294993</v>
      </c>
      <c r="AH37" s="10">
        <f t="shared" si="15"/>
        <v>0.31366691560866317</v>
      </c>
      <c r="AI37" s="8">
        <f t="shared" si="16"/>
        <v>1046</v>
      </c>
      <c r="AJ37" s="9">
        <f t="shared" si="17"/>
        <v>0.17304015296367112</v>
      </c>
      <c r="AK37" s="9">
        <f t="shared" si="18"/>
        <v>0</v>
      </c>
      <c r="AL37" s="10">
        <f t="shared" si="19"/>
        <v>0.28107074569789675</v>
      </c>
      <c r="AM37" s="11">
        <f t="shared" si="20"/>
        <v>936.36893999999995</v>
      </c>
      <c r="AN37" s="9">
        <f t="shared" si="21"/>
        <v>0.3000759155894257</v>
      </c>
      <c r="AO37" s="9">
        <f t="shared" si="22"/>
        <v>0.452741338259255</v>
      </c>
      <c r="AP37" s="10">
        <f t="shared" si="23"/>
        <v>0.1972026880772017</v>
      </c>
    </row>
    <row r="38" spans="1:42" x14ac:dyDescent="0.4">
      <c r="A38" s="7"/>
      <c r="B38" s="2">
        <v>37</v>
      </c>
      <c r="C38" s="2">
        <v>1787</v>
      </c>
      <c r="D38" s="2">
        <v>395</v>
      </c>
      <c r="E38" s="2">
        <v>461</v>
      </c>
      <c r="F38" s="2">
        <v>17</v>
      </c>
      <c r="G38" s="2">
        <v>15</v>
      </c>
      <c r="H38" s="2">
        <v>853</v>
      </c>
      <c r="I38" s="2">
        <v>15</v>
      </c>
      <c r="J38" s="2">
        <v>24</v>
      </c>
      <c r="K38" s="2">
        <v>7</v>
      </c>
      <c r="L38" s="2">
        <v>1452</v>
      </c>
      <c r="M38" s="2">
        <v>297</v>
      </c>
      <c r="N38" s="2">
        <v>412</v>
      </c>
      <c r="O38" s="2">
        <v>13</v>
      </c>
      <c r="P38" s="2">
        <v>8</v>
      </c>
      <c r="Q38" s="2">
        <v>684</v>
      </c>
      <c r="R38" s="2">
        <v>12</v>
      </c>
      <c r="S38" s="2">
        <v>21</v>
      </c>
      <c r="T38" s="2">
        <v>5</v>
      </c>
      <c r="U38" s="2">
        <v>1300</v>
      </c>
      <c r="V38" s="2">
        <v>160</v>
      </c>
      <c r="W38" s="2">
        <v>640</v>
      </c>
      <c r="X38" s="2">
        <v>0</v>
      </c>
      <c r="Y38" s="2">
        <v>500</v>
      </c>
      <c r="Z38" s="2">
        <v>0</v>
      </c>
      <c r="AA38" s="2" t="s">
        <v>81</v>
      </c>
      <c r="AE38" s="8">
        <f t="shared" si="12"/>
        <v>1787</v>
      </c>
      <c r="AF38" s="9">
        <f t="shared" si="13"/>
        <v>0.25797425853385564</v>
      </c>
      <c r="AG38" s="9">
        <f t="shared" si="14"/>
        <v>0.47733631785114716</v>
      </c>
      <c r="AH38" s="10">
        <f t="shared" si="15"/>
        <v>0.22104085058757694</v>
      </c>
      <c r="AI38" s="8">
        <f t="shared" si="16"/>
        <v>1452</v>
      </c>
      <c r="AJ38" s="9">
        <f t="shared" si="17"/>
        <v>0.28374655647382918</v>
      </c>
      <c r="AK38" s="9">
        <f t="shared" si="18"/>
        <v>5.5096418732782371E-3</v>
      </c>
      <c r="AL38" s="10">
        <f t="shared" si="19"/>
        <v>0.20454545454545456</v>
      </c>
      <c r="AM38" s="11">
        <f t="shared" si="20"/>
        <v>1300</v>
      </c>
      <c r="AN38" s="9">
        <f t="shared" si="21"/>
        <v>0.49230769230769234</v>
      </c>
      <c r="AO38" s="9">
        <f t="shared" si="22"/>
        <v>0.38461538461538464</v>
      </c>
      <c r="AP38" s="10">
        <f t="shared" si="23"/>
        <v>0.12307692307692308</v>
      </c>
    </row>
    <row r="39" spans="1:42" x14ac:dyDescent="0.4">
      <c r="A39" s="7"/>
      <c r="B39" s="2">
        <v>38</v>
      </c>
      <c r="C39" s="2">
        <v>1789</v>
      </c>
      <c r="D39" s="2">
        <v>400</v>
      </c>
      <c r="E39" s="2">
        <v>327</v>
      </c>
      <c r="F39" s="2">
        <v>32</v>
      </c>
      <c r="G39" s="2">
        <v>5</v>
      </c>
      <c r="H39" s="2">
        <v>1001</v>
      </c>
      <c r="I39" s="2">
        <v>8</v>
      </c>
      <c r="J39" s="2">
        <v>14</v>
      </c>
      <c r="K39" s="2">
        <v>2</v>
      </c>
      <c r="L39" s="2">
        <v>1473</v>
      </c>
      <c r="M39" s="2">
        <v>315</v>
      </c>
      <c r="N39" s="2">
        <v>310</v>
      </c>
      <c r="O39" s="2">
        <v>24</v>
      </c>
      <c r="P39" s="2">
        <v>1</v>
      </c>
      <c r="Q39" s="2">
        <v>806</v>
      </c>
      <c r="R39" s="2">
        <v>5</v>
      </c>
      <c r="S39" s="2">
        <v>10</v>
      </c>
      <c r="T39" s="2">
        <v>2</v>
      </c>
      <c r="U39" s="2">
        <v>1130</v>
      </c>
      <c r="V39" s="2">
        <v>175</v>
      </c>
      <c r="W39" s="2">
        <v>325</v>
      </c>
      <c r="X39" s="2">
        <v>0</v>
      </c>
      <c r="Y39" s="2">
        <v>614</v>
      </c>
      <c r="Z39" s="2">
        <v>15</v>
      </c>
      <c r="AA39" s="2" t="s">
        <v>82</v>
      </c>
      <c r="AE39" s="8">
        <f t="shared" si="12"/>
        <v>1789</v>
      </c>
      <c r="AF39" s="9">
        <f t="shared" si="13"/>
        <v>0.18278367803242035</v>
      </c>
      <c r="AG39" s="9">
        <f t="shared" si="14"/>
        <v>0.55953046394633876</v>
      </c>
      <c r="AH39" s="10">
        <f t="shared" si="15"/>
        <v>0.22358859698155395</v>
      </c>
      <c r="AI39" s="8">
        <f t="shared" si="16"/>
        <v>1473</v>
      </c>
      <c r="AJ39" s="9">
        <f t="shared" si="17"/>
        <v>0.21045485403937542</v>
      </c>
      <c r="AK39" s="9">
        <f t="shared" si="18"/>
        <v>6.7888662593346908E-4</v>
      </c>
      <c r="AL39" s="10">
        <f t="shared" si="19"/>
        <v>0.21384928716904278</v>
      </c>
      <c r="AM39" s="11">
        <f t="shared" si="20"/>
        <v>1130</v>
      </c>
      <c r="AN39" s="9">
        <f t="shared" si="21"/>
        <v>0.28761061946902655</v>
      </c>
      <c r="AO39" s="9">
        <f t="shared" si="22"/>
        <v>0.54336283185840706</v>
      </c>
      <c r="AP39" s="10">
        <f t="shared" si="23"/>
        <v>0.15486725663716813</v>
      </c>
    </row>
    <row r="40" spans="1:42" x14ac:dyDescent="0.4">
      <c r="A40" s="7"/>
      <c r="B40" s="2">
        <v>39</v>
      </c>
      <c r="C40" s="2">
        <v>1569</v>
      </c>
      <c r="D40" s="2">
        <v>668</v>
      </c>
      <c r="E40" s="2">
        <v>296</v>
      </c>
      <c r="F40" s="2">
        <v>10</v>
      </c>
      <c r="G40" s="2">
        <v>5</v>
      </c>
      <c r="H40" s="2">
        <v>568</v>
      </c>
      <c r="I40" s="2">
        <v>6</v>
      </c>
      <c r="J40" s="2">
        <v>6</v>
      </c>
      <c r="K40" s="2">
        <v>10</v>
      </c>
      <c r="L40" s="2">
        <v>1245</v>
      </c>
      <c r="M40" s="2">
        <v>475</v>
      </c>
      <c r="N40" s="2">
        <v>275</v>
      </c>
      <c r="O40" s="2">
        <v>9</v>
      </c>
      <c r="P40" s="2">
        <v>5</v>
      </c>
      <c r="Q40" s="2">
        <v>462</v>
      </c>
      <c r="R40" s="2">
        <v>5</v>
      </c>
      <c r="S40" s="2">
        <v>6</v>
      </c>
      <c r="T40" s="2">
        <v>8</v>
      </c>
      <c r="U40" s="2">
        <v>1350</v>
      </c>
      <c r="V40" s="2">
        <v>465</v>
      </c>
      <c r="W40" s="2">
        <v>310</v>
      </c>
      <c r="X40" s="2">
        <v>10</v>
      </c>
      <c r="Y40" s="2">
        <v>545</v>
      </c>
      <c r="Z40" s="2">
        <v>25</v>
      </c>
      <c r="AA40" s="2" t="s">
        <v>83</v>
      </c>
      <c r="AE40" s="8">
        <f t="shared" si="12"/>
        <v>1569</v>
      </c>
      <c r="AF40" s="9">
        <f t="shared" si="13"/>
        <v>0.18865519439133205</v>
      </c>
      <c r="AG40" s="9">
        <f t="shared" si="14"/>
        <v>0.36201402166985341</v>
      </c>
      <c r="AH40" s="10">
        <f t="shared" si="15"/>
        <v>0.42574888463989802</v>
      </c>
      <c r="AI40" s="8">
        <f t="shared" si="16"/>
        <v>1245</v>
      </c>
      <c r="AJ40" s="9">
        <f t="shared" si="17"/>
        <v>0.22088353413654618</v>
      </c>
      <c r="AK40" s="9">
        <f t="shared" si="18"/>
        <v>4.0160642570281121E-3</v>
      </c>
      <c r="AL40" s="10">
        <f t="shared" si="19"/>
        <v>0.38152610441767071</v>
      </c>
      <c r="AM40" s="11">
        <f t="shared" si="20"/>
        <v>1350</v>
      </c>
      <c r="AN40" s="9">
        <f t="shared" si="21"/>
        <v>0.22962962962962963</v>
      </c>
      <c r="AO40" s="9">
        <f t="shared" si="22"/>
        <v>0.40370370370370373</v>
      </c>
      <c r="AP40" s="10">
        <f t="shared" si="23"/>
        <v>0.34444444444444444</v>
      </c>
    </row>
    <row r="41" spans="1:42" x14ac:dyDescent="0.4">
      <c r="A41" s="7"/>
      <c r="B41" s="2">
        <v>40</v>
      </c>
      <c r="C41" s="2">
        <v>2412</v>
      </c>
      <c r="D41" s="2">
        <v>884</v>
      </c>
      <c r="E41" s="2">
        <v>407</v>
      </c>
      <c r="F41" s="2">
        <v>31</v>
      </c>
      <c r="G41" s="2">
        <v>17</v>
      </c>
      <c r="H41" s="2">
        <v>1043</v>
      </c>
      <c r="I41" s="2">
        <v>16</v>
      </c>
      <c r="J41" s="2">
        <v>8</v>
      </c>
      <c r="K41" s="2">
        <v>6</v>
      </c>
      <c r="L41" s="2">
        <v>1980</v>
      </c>
      <c r="M41" s="2">
        <v>689</v>
      </c>
      <c r="N41" s="2">
        <v>377</v>
      </c>
      <c r="O41" s="2">
        <v>23</v>
      </c>
      <c r="P41" s="2">
        <v>17</v>
      </c>
      <c r="Q41" s="2">
        <v>847</v>
      </c>
      <c r="R41" s="2">
        <v>16</v>
      </c>
      <c r="S41" s="2">
        <v>8</v>
      </c>
      <c r="T41" s="2">
        <v>3</v>
      </c>
      <c r="U41" s="2">
        <v>1985</v>
      </c>
      <c r="V41" s="2">
        <v>915</v>
      </c>
      <c r="W41" s="2">
        <v>500</v>
      </c>
      <c r="X41" s="2">
        <v>25</v>
      </c>
      <c r="Y41" s="2">
        <v>515</v>
      </c>
      <c r="Z41" s="2">
        <v>40</v>
      </c>
      <c r="AA41" s="2" t="s">
        <v>84</v>
      </c>
      <c r="AE41" s="8">
        <f t="shared" si="12"/>
        <v>2412</v>
      </c>
      <c r="AF41" s="9">
        <f t="shared" si="13"/>
        <v>0.16873963515754561</v>
      </c>
      <c r="AG41" s="9">
        <f t="shared" si="14"/>
        <v>0.4324212271973466</v>
      </c>
      <c r="AH41" s="10">
        <f t="shared" si="15"/>
        <v>0.36650082918739635</v>
      </c>
      <c r="AI41" s="8">
        <f t="shared" si="16"/>
        <v>1980</v>
      </c>
      <c r="AJ41" s="9">
        <f t="shared" si="17"/>
        <v>0.19040404040404041</v>
      </c>
      <c r="AK41" s="9">
        <f t="shared" si="18"/>
        <v>8.5858585858585856E-3</v>
      </c>
      <c r="AL41" s="10">
        <f t="shared" si="19"/>
        <v>0.347979797979798</v>
      </c>
      <c r="AM41" s="11">
        <f t="shared" si="20"/>
        <v>1985</v>
      </c>
      <c r="AN41" s="9">
        <f t="shared" si="21"/>
        <v>0.25188916876574308</v>
      </c>
      <c r="AO41" s="9">
        <f t="shared" si="22"/>
        <v>0.25944584382871538</v>
      </c>
      <c r="AP41" s="10">
        <f t="shared" si="23"/>
        <v>0.46095717884130982</v>
      </c>
    </row>
    <row r="42" spans="1:42" x14ac:dyDescent="0.4">
      <c r="A42" s="7"/>
      <c r="B42" s="2">
        <v>41</v>
      </c>
      <c r="C42" s="2">
        <v>1209</v>
      </c>
      <c r="D42" s="2">
        <v>503</v>
      </c>
      <c r="E42" s="2">
        <v>226</v>
      </c>
      <c r="F42" s="2">
        <v>10</v>
      </c>
      <c r="G42" s="2">
        <v>4</v>
      </c>
      <c r="H42" s="2">
        <v>449</v>
      </c>
      <c r="I42" s="2">
        <v>6</v>
      </c>
      <c r="J42" s="2">
        <v>9</v>
      </c>
      <c r="K42" s="2">
        <v>2</v>
      </c>
      <c r="L42" s="2">
        <v>949</v>
      </c>
      <c r="M42" s="2">
        <v>362</v>
      </c>
      <c r="N42" s="2">
        <v>200</v>
      </c>
      <c r="O42" s="2">
        <v>10</v>
      </c>
      <c r="P42" s="2">
        <v>4</v>
      </c>
      <c r="Q42" s="2">
        <v>358</v>
      </c>
      <c r="R42" s="2">
        <v>4</v>
      </c>
      <c r="S42" s="2">
        <v>9</v>
      </c>
      <c r="T42" s="2">
        <v>2</v>
      </c>
      <c r="U42" s="2">
        <v>815</v>
      </c>
      <c r="V42" s="2">
        <v>205</v>
      </c>
      <c r="W42" s="2">
        <v>235</v>
      </c>
      <c r="X42" s="2">
        <v>20</v>
      </c>
      <c r="Y42" s="2">
        <v>330</v>
      </c>
      <c r="Z42" s="2">
        <v>25</v>
      </c>
      <c r="AA42" s="2" t="s">
        <v>85</v>
      </c>
      <c r="AE42" s="8">
        <f t="shared" si="12"/>
        <v>1209</v>
      </c>
      <c r="AF42" s="9">
        <f t="shared" si="13"/>
        <v>0.18693134822167079</v>
      </c>
      <c r="AG42" s="9">
        <f t="shared" si="14"/>
        <v>0.37138130686517784</v>
      </c>
      <c r="AH42" s="10">
        <f t="shared" si="15"/>
        <v>0.41604631927212571</v>
      </c>
      <c r="AI42" s="8">
        <f t="shared" si="16"/>
        <v>949</v>
      </c>
      <c r="AJ42" s="9">
        <f t="shared" si="17"/>
        <v>0.21074815595363541</v>
      </c>
      <c r="AK42" s="9">
        <f t="shared" si="18"/>
        <v>4.2149631190727078E-3</v>
      </c>
      <c r="AL42" s="10">
        <f t="shared" si="19"/>
        <v>0.38145416227608009</v>
      </c>
      <c r="AM42" s="11">
        <f t="shared" si="20"/>
        <v>815</v>
      </c>
      <c r="AN42" s="9">
        <f t="shared" si="21"/>
        <v>0.28834355828220859</v>
      </c>
      <c r="AO42" s="9">
        <f t="shared" si="22"/>
        <v>0.40490797546012269</v>
      </c>
      <c r="AP42" s="10">
        <f t="shared" si="23"/>
        <v>0.25153374233128833</v>
      </c>
    </row>
    <row r="43" spans="1:42" x14ac:dyDescent="0.4">
      <c r="A43" s="7"/>
      <c r="B43" s="2">
        <v>42</v>
      </c>
      <c r="C43" s="2">
        <v>1826</v>
      </c>
      <c r="D43" s="2">
        <v>912</v>
      </c>
      <c r="E43" s="2">
        <v>283</v>
      </c>
      <c r="F43" s="2">
        <v>28</v>
      </c>
      <c r="G43" s="2">
        <v>9</v>
      </c>
      <c r="H43" s="2">
        <v>572</v>
      </c>
      <c r="I43" s="2">
        <v>8</v>
      </c>
      <c r="J43" s="2">
        <v>5</v>
      </c>
      <c r="K43" s="2">
        <v>9</v>
      </c>
      <c r="L43" s="2">
        <v>1432</v>
      </c>
      <c r="M43" s="2">
        <v>690</v>
      </c>
      <c r="N43" s="2">
        <v>241</v>
      </c>
      <c r="O43" s="2">
        <v>28</v>
      </c>
      <c r="P43" s="2">
        <v>6</v>
      </c>
      <c r="Q43" s="2">
        <v>448</v>
      </c>
      <c r="R43" s="2">
        <v>7</v>
      </c>
      <c r="S43" s="2">
        <v>5</v>
      </c>
      <c r="T43" s="2">
        <v>7</v>
      </c>
      <c r="U43" s="2">
        <v>943.45164699999998</v>
      </c>
      <c r="V43" s="2">
        <v>225.41624899999999</v>
      </c>
      <c r="W43" s="2">
        <v>343.18647499999997</v>
      </c>
      <c r="X43" s="2">
        <v>0.81081099999999995</v>
      </c>
      <c r="Y43" s="2">
        <v>369.21052600000002</v>
      </c>
      <c r="Z43" s="2">
        <v>4.8275860000000002</v>
      </c>
      <c r="AA43" s="2" t="s">
        <v>86</v>
      </c>
      <c r="AE43" s="8">
        <f t="shared" si="12"/>
        <v>1826</v>
      </c>
      <c r="AF43" s="9">
        <f t="shared" si="13"/>
        <v>0.15498357064622126</v>
      </c>
      <c r="AG43" s="9">
        <f t="shared" si="14"/>
        <v>0.31325301204819278</v>
      </c>
      <c r="AH43" s="10">
        <f t="shared" si="15"/>
        <v>0.4994523548740416</v>
      </c>
      <c r="AI43" s="8">
        <f t="shared" si="16"/>
        <v>1432</v>
      </c>
      <c r="AJ43" s="9">
        <f t="shared" si="17"/>
        <v>0.16829608938547486</v>
      </c>
      <c r="AK43" s="9">
        <f t="shared" si="18"/>
        <v>4.1899441340782122E-3</v>
      </c>
      <c r="AL43" s="10">
        <f t="shared" si="19"/>
        <v>0.48184357541899442</v>
      </c>
      <c r="AM43" s="11">
        <f t="shared" si="20"/>
        <v>943.45164699999998</v>
      </c>
      <c r="AN43" s="9">
        <f t="shared" si="21"/>
        <v>0.36375629433820894</v>
      </c>
      <c r="AO43" s="9">
        <f t="shared" si="22"/>
        <v>0.39134016796093424</v>
      </c>
      <c r="AP43" s="10">
        <f t="shared" si="23"/>
        <v>0.23892718796642262</v>
      </c>
    </row>
    <row r="44" spans="1:42" x14ac:dyDescent="0.4">
      <c r="A44" s="7"/>
      <c r="B44" s="2">
        <v>43</v>
      </c>
      <c r="C44" s="2">
        <v>2045</v>
      </c>
      <c r="D44" s="2">
        <v>1154</v>
      </c>
      <c r="E44" s="2">
        <v>212</v>
      </c>
      <c r="F44" s="2">
        <v>33</v>
      </c>
      <c r="G44" s="2">
        <v>3</v>
      </c>
      <c r="H44" s="2">
        <v>623</v>
      </c>
      <c r="I44" s="2">
        <v>6</v>
      </c>
      <c r="J44" s="2">
        <v>8</v>
      </c>
      <c r="K44" s="2">
        <v>6</v>
      </c>
      <c r="L44" s="2">
        <v>1643</v>
      </c>
      <c r="M44" s="2">
        <v>869</v>
      </c>
      <c r="N44" s="2">
        <v>197</v>
      </c>
      <c r="O44" s="2">
        <v>26</v>
      </c>
      <c r="P44" s="2">
        <v>2</v>
      </c>
      <c r="Q44" s="2">
        <v>539</v>
      </c>
      <c r="R44" s="2">
        <v>4</v>
      </c>
      <c r="S44" s="2">
        <v>6</v>
      </c>
      <c r="T44" s="2">
        <v>0</v>
      </c>
      <c r="U44" s="2">
        <v>1285</v>
      </c>
      <c r="V44" s="2">
        <v>485</v>
      </c>
      <c r="W44" s="2">
        <v>230</v>
      </c>
      <c r="X44" s="2">
        <v>0</v>
      </c>
      <c r="Y44" s="2">
        <v>570</v>
      </c>
      <c r="Z44" s="2">
        <v>0</v>
      </c>
      <c r="AA44" s="2" t="s">
        <v>87</v>
      </c>
      <c r="AE44" s="8">
        <f t="shared" si="12"/>
        <v>2045</v>
      </c>
      <c r="AF44" s="9">
        <f t="shared" si="13"/>
        <v>0.10366748166259168</v>
      </c>
      <c r="AG44" s="9">
        <f t="shared" si="14"/>
        <v>0.30464547677261616</v>
      </c>
      <c r="AH44" s="10">
        <f t="shared" si="15"/>
        <v>0.5643031784841076</v>
      </c>
      <c r="AI44" s="8">
        <f t="shared" si="16"/>
        <v>1643</v>
      </c>
      <c r="AJ44" s="9">
        <f t="shared" si="17"/>
        <v>0.1199026171637249</v>
      </c>
      <c r="AK44" s="9">
        <f t="shared" si="18"/>
        <v>1.2172854534388314E-3</v>
      </c>
      <c r="AL44" s="10">
        <f t="shared" si="19"/>
        <v>0.52891052951917228</v>
      </c>
      <c r="AM44" s="11">
        <f t="shared" si="20"/>
        <v>1285</v>
      </c>
      <c r="AN44" s="9">
        <f t="shared" si="21"/>
        <v>0.17898832684824903</v>
      </c>
      <c r="AO44" s="9">
        <f t="shared" si="22"/>
        <v>0.44357976653696496</v>
      </c>
      <c r="AP44" s="10">
        <f t="shared" si="23"/>
        <v>0.37743190661478598</v>
      </c>
    </row>
    <row r="45" spans="1:42" x14ac:dyDescent="0.4">
      <c r="A45" s="7"/>
      <c r="B45" s="2">
        <v>44</v>
      </c>
      <c r="C45" s="2">
        <v>574</v>
      </c>
      <c r="D45" s="2">
        <v>252</v>
      </c>
      <c r="E45" s="2">
        <v>106</v>
      </c>
      <c r="F45" s="2">
        <v>26</v>
      </c>
      <c r="G45" s="2">
        <v>7</v>
      </c>
      <c r="H45" s="2">
        <v>165</v>
      </c>
      <c r="I45" s="2">
        <v>10</v>
      </c>
      <c r="J45" s="2">
        <v>2</v>
      </c>
      <c r="K45" s="2">
        <v>6</v>
      </c>
      <c r="L45" s="2">
        <v>441</v>
      </c>
      <c r="M45" s="2">
        <v>187</v>
      </c>
      <c r="N45" s="2">
        <v>92</v>
      </c>
      <c r="O45" s="2">
        <v>23</v>
      </c>
      <c r="P45" s="2">
        <v>7</v>
      </c>
      <c r="Q45" s="2">
        <v>124</v>
      </c>
      <c r="R45" s="2">
        <v>5</v>
      </c>
      <c r="S45" s="2">
        <v>1</v>
      </c>
      <c r="T45" s="2">
        <v>2</v>
      </c>
      <c r="U45" s="2">
        <v>274.57739199999997</v>
      </c>
      <c r="V45" s="2">
        <v>122.641509</v>
      </c>
      <c r="W45" s="2">
        <v>62.874251000000001</v>
      </c>
      <c r="X45" s="2">
        <v>4.9180330000000003</v>
      </c>
      <c r="Y45" s="2">
        <v>84.143598999999995</v>
      </c>
      <c r="Z45" s="2">
        <v>0</v>
      </c>
      <c r="AA45" s="2" t="s">
        <v>88</v>
      </c>
      <c r="AE45" s="8">
        <f t="shared" si="12"/>
        <v>574</v>
      </c>
      <c r="AF45" s="9">
        <f t="shared" si="13"/>
        <v>0.18466898954703834</v>
      </c>
      <c r="AG45" s="9">
        <f t="shared" si="14"/>
        <v>0.28745644599303138</v>
      </c>
      <c r="AH45" s="10">
        <f t="shared" si="15"/>
        <v>0.43902439024390244</v>
      </c>
      <c r="AI45" s="8">
        <f t="shared" si="16"/>
        <v>441</v>
      </c>
      <c r="AJ45" s="9">
        <f t="shared" si="17"/>
        <v>0.20861678004535147</v>
      </c>
      <c r="AK45" s="9">
        <f t="shared" si="18"/>
        <v>1.5873015873015872E-2</v>
      </c>
      <c r="AL45" s="10">
        <f t="shared" si="19"/>
        <v>0.42403628117913833</v>
      </c>
      <c r="AM45" s="11">
        <f t="shared" si="20"/>
        <v>274.57739199999997</v>
      </c>
      <c r="AN45" s="9">
        <f t="shared" si="21"/>
        <v>0.22898553497805824</v>
      </c>
      <c r="AO45" s="9">
        <f t="shared" si="22"/>
        <v>0.30644765902649407</v>
      </c>
      <c r="AP45" s="10">
        <f t="shared" si="23"/>
        <v>0.44665552435577072</v>
      </c>
    </row>
    <row r="46" spans="1:42" x14ac:dyDescent="0.4">
      <c r="A46" s="7"/>
      <c r="B46" s="2">
        <v>45</v>
      </c>
      <c r="C46" s="2">
        <v>2673</v>
      </c>
      <c r="D46" s="2">
        <v>1377</v>
      </c>
      <c r="E46" s="2">
        <v>301</v>
      </c>
      <c r="F46" s="2">
        <v>22</v>
      </c>
      <c r="G46" s="2">
        <v>12</v>
      </c>
      <c r="H46" s="2">
        <v>945</v>
      </c>
      <c r="I46" s="2">
        <v>5</v>
      </c>
      <c r="J46" s="2">
        <v>5</v>
      </c>
      <c r="K46" s="2">
        <v>6</v>
      </c>
      <c r="L46" s="2">
        <v>2145</v>
      </c>
      <c r="M46" s="2">
        <v>1042</v>
      </c>
      <c r="N46" s="2">
        <v>269</v>
      </c>
      <c r="O46" s="2">
        <v>21</v>
      </c>
      <c r="P46" s="2">
        <v>11</v>
      </c>
      <c r="Q46" s="2">
        <v>791</v>
      </c>
      <c r="R46" s="2">
        <v>5</v>
      </c>
      <c r="S46" s="2">
        <v>5</v>
      </c>
      <c r="T46" s="2">
        <v>1</v>
      </c>
      <c r="U46" s="2">
        <v>2100</v>
      </c>
      <c r="V46" s="2">
        <v>805</v>
      </c>
      <c r="W46" s="2">
        <v>410</v>
      </c>
      <c r="X46" s="2">
        <v>15</v>
      </c>
      <c r="Y46" s="2">
        <v>850</v>
      </c>
      <c r="Z46" s="2">
        <v>20</v>
      </c>
      <c r="AA46" s="2" t="s">
        <v>89</v>
      </c>
      <c r="AE46" s="8">
        <f t="shared" si="12"/>
        <v>2673</v>
      </c>
      <c r="AF46" s="9">
        <f t="shared" si="13"/>
        <v>0.1126075570520015</v>
      </c>
      <c r="AG46" s="9">
        <f t="shared" si="14"/>
        <v>0.35353535353535354</v>
      </c>
      <c r="AH46" s="10">
        <f t="shared" si="15"/>
        <v>0.51515151515151514</v>
      </c>
      <c r="AI46" s="8">
        <f t="shared" si="16"/>
        <v>2145</v>
      </c>
      <c r="AJ46" s="9">
        <f t="shared" si="17"/>
        <v>0.12540792540792542</v>
      </c>
      <c r="AK46" s="9">
        <f t="shared" si="18"/>
        <v>5.1282051282051282E-3</v>
      </c>
      <c r="AL46" s="10">
        <f t="shared" si="19"/>
        <v>0.4857808857808858</v>
      </c>
      <c r="AM46" s="11">
        <f t="shared" si="20"/>
        <v>2100</v>
      </c>
      <c r="AN46" s="9">
        <f t="shared" si="21"/>
        <v>0.19523809523809524</v>
      </c>
      <c r="AO46" s="9">
        <f t="shared" si="22"/>
        <v>0.40476190476190477</v>
      </c>
      <c r="AP46" s="10">
        <f t="shared" si="23"/>
        <v>0.38333333333333336</v>
      </c>
    </row>
    <row r="47" spans="1:42" x14ac:dyDescent="0.4">
      <c r="A47" s="7"/>
      <c r="B47" s="2">
        <v>46</v>
      </c>
      <c r="C47" s="2">
        <v>3596</v>
      </c>
      <c r="D47" s="2">
        <v>1735</v>
      </c>
      <c r="E47" s="2">
        <v>479</v>
      </c>
      <c r="F47" s="2">
        <v>17</v>
      </c>
      <c r="G47" s="2">
        <v>36</v>
      </c>
      <c r="H47" s="2">
        <v>1299</v>
      </c>
      <c r="I47" s="2">
        <v>2</v>
      </c>
      <c r="J47" s="2">
        <v>19</v>
      </c>
      <c r="K47" s="2">
        <v>9</v>
      </c>
      <c r="L47" s="2">
        <v>2809</v>
      </c>
      <c r="M47" s="2">
        <v>1249</v>
      </c>
      <c r="N47" s="2">
        <v>436</v>
      </c>
      <c r="O47" s="2">
        <v>16</v>
      </c>
      <c r="P47" s="2">
        <v>30</v>
      </c>
      <c r="Q47" s="2">
        <v>1053</v>
      </c>
      <c r="R47" s="2">
        <v>2</v>
      </c>
      <c r="S47" s="2">
        <v>18</v>
      </c>
      <c r="T47" s="2">
        <v>5</v>
      </c>
      <c r="U47" s="2">
        <v>1765</v>
      </c>
      <c r="V47" s="2">
        <v>400</v>
      </c>
      <c r="W47" s="2">
        <v>555</v>
      </c>
      <c r="X47" s="2">
        <v>4</v>
      </c>
      <c r="Y47" s="2">
        <v>780</v>
      </c>
      <c r="Z47" s="2">
        <v>24</v>
      </c>
      <c r="AA47" s="2" t="s">
        <v>90</v>
      </c>
      <c r="AE47" s="8">
        <f t="shared" si="12"/>
        <v>3596</v>
      </c>
      <c r="AF47" s="9">
        <f t="shared" si="13"/>
        <v>0.13320355951056731</v>
      </c>
      <c r="AG47" s="9">
        <f t="shared" si="14"/>
        <v>0.36123470522803114</v>
      </c>
      <c r="AH47" s="10">
        <f t="shared" si="15"/>
        <v>0.48248053392658508</v>
      </c>
      <c r="AI47" s="8">
        <f t="shared" si="16"/>
        <v>2809</v>
      </c>
      <c r="AJ47" s="9">
        <f t="shared" si="17"/>
        <v>0.15521537913848343</v>
      </c>
      <c r="AK47" s="9">
        <f t="shared" si="18"/>
        <v>1.067995728017088E-2</v>
      </c>
      <c r="AL47" s="10">
        <f t="shared" si="19"/>
        <v>0.44464222143111426</v>
      </c>
      <c r="AM47" s="11">
        <f t="shared" si="20"/>
        <v>1765</v>
      </c>
      <c r="AN47" s="9">
        <f t="shared" si="21"/>
        <v>0.31444759206798867</v>
      </c>
      <c r="AO47" s="9">
        <f t="shared" si="22"/>
        <v>0.44192634560906513</v>
      </c>
      <c r="AP47" s="10">
        <f t="shared" si="23"/>
        <v>0.22662889518413598</v>
      </c>
    </row>
    <row r="48" spans="1:42" x14ac:dyDescent="0.4">
      <c r="A48" s="7"/>
      <c r="B48" s="2">
        <v>47</v>
      </c>
      <c r="C48" s="2">
        <v>1899</v>
      </c>
      <c r="D48" s="2">
        <v>1369</v>
      </c>
      <c r="E48" s="2">
        <v>75</v>
      </c>
      <c r="F48" s="2">
        <v>12</v>
      </c>
      <c r="G48" s="2">
        <v>0</v>
      </c>
      <c r="H48" s="2">
        <v>416</v>
      </c>
      <c r="I48" s="2">
        <v>2</v>
      </c>
      <c r="J48" s="2">
        <v>16</v>
      </c>
      <c r="K48" s="2">
        <v>9</v>
      </c>
      <c r="L48" s="2">
        <v>1305</v>
      </c>
      <c r="M48" s="2">
        <v>884</v>
      </c>
      <c r="N48" s="2">
        <v>67</v>
      </c>
      <c r="O48" s="2">
        <v>10</v>
      </c>
      <c r="P48" s="2">
        <v>0</v>
      </c>
      <c r="Q48" s="2">
        <v>330</v>
      </c>
      <c r="R48" s="2">
        <v>2</v>
      </c>
      <c r="S48" s="2">
        <v>8</v>
      </c>
      <c r="T48" s="2">
        <v>4</v>
      </c>
      <c r="U48" s="2">
        <v>1095</v>
      </c>
      <c r="V48" s="2">
        <v>525</v>
      </c>
      <c r="W48" s="2">
        <v>150</v>
      </c>
      <c r="X48" s="2">
        <v>50</v>
      </c>
      <c r="Y48" s="2">
        <v>355</v>
      </c>
      <c r="Z48" s="2">
        <v>15</v>
      </c>
      <c r="AA48" s="2" t="s">
        <v>91</v>
      </c>
      <c r="AE48" s="8">
        <f t="shared" si="12"/>
        <v>1899</v>
      </c>
      <c r="AF48" s="9">
        <f t="shared" si="13"/>
        <v>3.9494470774091628E-2</v>
      </c>
      <c r="AG48" s="9">
        <f t="shared" si="14"/>
        <v>0.21906266456029488</v>
      </c>
      <c r="AH48" s="10">
        <f t="shared" si="15"/>
        <v>0.72090573986308581</v>
      </c>
      <c r="AI48" s="8">
        <f t="shared" si="16"/>
        <v>1305</v>
      </c>
      <c r="AJ48" s="9">
        <f t="shared" si="17"/>
        <v>5.1340996168582377E-2</v>
      </c>
      <c r="AK48" s="9">
        <f t="shared" si="18"/>
        <v>0</v>
      </c>
      <c r="AL48" s="10">
        <f t="shared" si="19"/>
        <v>0.67739463601532568</v>
      </c>
      <c r="AM48" s="11">
        <f t="shared" si="20"/>
        <v>1095</v>
      </c>
      <c r="AN48" s="9">
        <f t="shared" si="21"/>
        <v>0.13698630136986301</v>
      </c>
      <c r="AO48" s="9">
        <f t="shared" si="22"/>
        <v>0.32420091324200911</v>
      </c>
      <c r="AP48" s="10">
        <f t="shared" si="23"/>
        <v>0.47945205479452052</v>
      </c>
    </row>
    <row r="49" spans="1:42" x14ac:dyDescent="0.4">
      <c r="A49" s="7"/>
      <c r="B49" s="2">
        <v>48</v>
      </c>
      <c r="C49" s="2">
        <v>1787</v>
      </c>
      <c r="D49" s="2">
        <v>889</v>
      </c>
      <c r="E49" s="2">
        <v>139</v>
      </c>
      <c r="F49" s="2">
        <v>8</v>
      </c>
      <c r="G49" s="2">
        <v>3</v>
      </c>
      <c r="H49" s="2">
        <v>714</v>
      </c>
      <c r="I49" s="2">
        <v>2</v>
      </c>
      <c r="J49" s="2">
        <v>25</v>
      </c>
      <c r="K49" s="2">
        <v>7</v>
      </c>
      <c r="L49" s="2">
        <v>1360</v>
      </c>
      <c r="M49" s="2">
        <v>648</v>
      </c>
      <c r="N49" s="2">
        <v>121</v>
      </c>
      <c r="O49" s="2">
        <v>8</v>
      </c>
      <c r="P49" s="2">
        <v>3</v>
      </c>
      <c r="Q49" s="2">
        <v>556</v>
      </c>
      <c r="R49" s="2">
        <v>2</v>
      </c>
      <c r="S49" s="2">
        <v>20</v>
      </c>
      <c r="T49" s="2">
        <v>2</v>
      </c>
      <c r="U49" s="2">
        <v>1205</v>
      </c>
      <c r="V49" s="2">
        <v>615</v>
      </c>
      <c r="W49" s="2">
        <v>150</v>
      </c>
      <c r="X49" s="2">
        <v>10</v>
      </c>
      <c r="Y49" s="2">
        <v>415</v>
      </c>
      <c r="Z49" s="2">
        <v>20</v>
      </c>
      <c r="AA49" s="2" t="s">
        <v>92</v>
      </c>
      <c r="AE49" s="8">
        <f t="shared" si="12"/>
        <v>1787</v>
      </c>
      <c r="AF49" s="9">
        <f t="shared" si="13"/>
        <v>7.7783995523223279E-2</v>
      </c>
      <c r="AG49" s="9">
        <f t="shared" si="14"/>
        <v>0.39955232232792387</v>
      </c>
      <c r="AH49" s="10">
        <f t="shared" si="15"/>
        <v>0.4974818130945719</v>
      </c>
      <c r="AI49" s="8">
        <f t="shared" si="16"/>
        <v>1360</v>
      </c>
      <c r="AJ49" s="9">
        <f t="shared" si="17"/>
        <v>8.8970588235294121E-2</v>
      </c>
      <c r="AK49" s="9">
        <f t="shared" si="18"/>
        <v>2.2058823529411764E-3</v>
      </c>
      <c r="AL49" s="10">
        <f t="shared" si="19"/>
        <v>0.47647058823529409</v>
      </c>
      <c r="AM49" s="11">
        <f t="shared" si="20"/>
        <v>1205</v>
      </c>
      <c r="AN49" s="9">
        <f t="shared" si="21"/>
        <v>0.12448132780082988</v>
      </c>
      <c r="AO49" s="9">
        <f t="shared" si="22"/>
        <v>0.34439834024896265</v>
      </c>
      <c r="AP49" s="10">
        <f t="shared" si="23"/>
        <v>0.51037344398340245</v>
      </c>
    </row>
    <row r="50" spans="1:42" x14ac:dyDescent="0.4">
      <c r="A50" s="7"/>
      <c r="B50" s="2">
        <v>49</v>
      </c>
      <c r="C50" s="2">
        <v>3079</v>
      </c>
      <c r="D50" s="2">
        <v>1168</v>
      </c>
      <c r="E50" s="2">
        <v>458</v>
      </c>
      <c r="F50" s="2">
        <v>43</v>
      </c>
      <c r="G50" s="2">
        <v>12</v>
      </c>
      <c r="H50" s="2">
        <v>1321</v>
      </c>
      <c r="I50" s="2">
        <v>22</v>
      </c>
      <c r="J50" s="2">
        <v>35</v>
      </c>
      <c r="K50" s="2">
        <v>20</v>
      </c>
      <c r="L50" s="2">
        <v>2613</v>
      </c>
      <c r="M50" s="2">
        <v>938</v>
      </c>
      <c r="N50" s="2">
        <v>412</v>
      </c>
      <c r="O50" s="2">
        <v>42</v>
      </c>
      <c r="P50" s="2">
        <v>12</v>
      </c>
      <c r="Q50" s="2">
        <v>1151</v>
      </c>
      <c r="R50" s="2">
        <v>18</v>
      </c>
      <c r="S50" s="2">
        <v>25</v>
      </c>
      <c r="T50" s="2">
        <v>15</v>
      </c>
      <c r="U50" s="2">
        <v>2070</v>
      </c>
      <c r="V50" s="2">
        <v>710</v>
      </c>
      <c r="W50" s="2">
        <v>370</v>
      </c>
      <c r="X50" s="2">
        <v>0</v>
      </c>
      <c r="Y50" s="2">
        <v>975</v>
      </c>
      <c r="Z50" s="2">
        <v>10</v>
      </c>
      <c r="AA50" s="2" t="s">
        <v>93</v>
      </c>
      <c r="AE50" s="8">
        <f t="shared" si="12"/>
        <v>3079</v>
      </c>
      <c r="AF50" s="9">
        <f t="shared" si="13"/>
        <v>0.14874959402403379</v>
      </c>
      <c r="AG50" s="9">
        <f t="shared" si="14"/>
        <v>0.42903540110425464</v>
      </c>
      <c r="AH50" s="10">
        <f t="shared" si="15"/>
        <v>0.37934394283858397</v>
      </c>
      <c r="AI50" s="8">
        <f t="shared" si="16"/>
        <v>2613</v>
      </c>
      <c r="AJ50" s="9">
        <f t="shared" si="17"/>
        <v>0.15767317259854574</v>
      </c>
      <c r="AK50" s="9">
        <f t="shared" si="18"/>
        <v>4.5924225028702642E-3</v>
      </c>
      <c r="AL50" s="10">
        <f t="shared" si="19"/>
        <v>0.35897435897435898</v>
      </c>
      <c r="AM50" s="11">
        <f t="shared" si="20"/>
        <v>2070</v>
      </c>
      <c r="AN50" s="9">
        <f t="shared" si="21"/>
        <v>0.17874396135265699</v>
      </c>
      <c r="AO50" s="9">
        <f t="shared" si="22"/>
        <v>0.47101449275362317</v>
      </c>
      <c r="AP50" s="10">
        <f t="shared" si="23"/>
        <v>0.34299516908212563</v>
      </c>
    </row>
    <row r="51" spans="1:42" x14ac:dyDescent="0.4">
      <c r="A51" s="7"/>
      <c r="B51" s="2">
        <v>50</v>
      </c>
      <c r="C51" s="2">
        <v>1353</v>
      </c>
      <c r="D51" s="2">
        <v>722</v>
      </c>
      <c r="E51" s="2">
        <v>153</v>
      </c>
      <c r="F51" s="2">
        <v>4</v>
      </c>
      <c r="G51" s="2">
        <v>4</v>
      </c>
      <c r="H51" s="2">
        <v>435</v>
      </c>
      <c r="I51" s="2">
        <v>11</v>
      </c>
      <c r="J51" s="2">
        <v>13</v>
      </c>
      <c r="K51" s="2">
        <v>11</v>
      </c>
      <c r="L51" s="2">
        <v>1052</v>
      </c>
      <c r="M51" s="2">
        <v>503</v>
      </c>
      <c r="N51" s="2">
        <v>146</v>
      </c>
      <c r="O51" s="2">
        <v>3</v>
      </c>
      <c r="P51" s="2">
        <v>4</v>
      </c>
      <c r="Q51" s="2">
        <v>370</v>
      </c>
      <c r="R51" s="2">
        <v>8</v>
      </c>
      <c r="S51" s="2">
        <v>10</v>
      </c>
      <c r="T51" s="2">
        <v>8</v>
      </c>
      <c r="U51" s="2">
        <v>750</v>
      </c>
      <c r="V51" s="2">
        <v>505</v>
      </c>
      <c r="W51" s="2">
        <v>115</v>
      </c>
      <c r="X51" s="2">
        <v>0</v>
      </c>
      <c r="Y51" s="2">
        <v>125</v>
      </c>
      <c r="Z51" s="2">
        <v>0</v>
      </c>
      <c r="AA51" s="2" t="s">
        <v>94</v>
      </c>
      <c r="AE51" s="8">
        <f t="shared" si="12"/>
        <v>1353</v>
      </c>
      <c r="AF51" s="9">
        <f t="shared" si="13"/>
        <v>0.1130820399113082</v>
      </c>
      <c r="AG51" s="9">
        <f t="shared" si="14"/>
        <v>0.3215077605321508</v>
      </c>
      <c r="AH51" s="10">
        <f t="shared" si="15"/>
        <v>0.53362897265336284</v>
      </c>
      <c r="AI51" s="8">
        <f t="shared" si="16"/>
        <v>1052</v>
      </c>
      <c r="AJ51" s="9">
        <f t="shared" si="17"/>
        <v>0.13878326996197718</v>
      </c>
      <c r="AK51" s="9">
        <f t="shared" si="18"/>
        <v>3.8022813688212928E-3</v>
      </c>
      <c r="AL51" s="10">
        <f t="shared" si="19"/>
        <v>0.47813688212927757</v>
      </c>
      <c r="AM51" s="11">
        <f t="shared" si="20"/>
        <v>750</v>
      </c>
      <c r="AN51" s="9">
        <f t="shared" si="21"/>
        <v>0.15333333333333332</v>
      </c>
      <c r="AO51" s="9">
        <f t="shared" si="22"/>
        <v>0.16666666666666666</v>
      </c>
      <c r="AP51" s="10">
        <f t="shared" si="23"/>
        <v>0.67333333333333334</v>
      </c>
    </row>
    <row r="52" spans="1:42" x14ac:dyDescent="0.4">
      <c r="A52" s="7"/>
      <c r="B52" s="2">
        <v>51</v>
      </c>
      <c r="C52" s="2">
        <v>820</v>
      </c>
      <c r="D52" s="2">
        <v>674</v>
      </c>
      <c r="E52" s="2">
        <v>12</v>
      </c>
      <c r="F52" s="2">
        <v>0</v>
      </c>
      <c r="G52" s="2">
        <v>0</v>
      </c>
      <c r="H52" s="2">
        <v>127</v>
      </c>
      <c r="I52" s="2">
        <v>0</v>
      </c>
      <c r="J52" s="2">
        <v>7</v>
      </c>
      <c r="K52" s="2">
        <v>0</v>
      </c>
      <c r="L52" s="2">
        <v>607</v>
      </c>
      <c r="M52" s="2">
        <v>472</v>
      </c>
      <c r="N52" s="2">
        <v>12</v>
      </c>
      <c r="O52" s="2">
        <v>0</v>
      </c>
      <c r="P52" s="2">
        <v>0</v>
      </c>
      <c r="Q52" s="2">
        <v>116</v>
      </c>
      <c r="R52" s="2">
        <v>0</v>
      </c>
      <c r="S52" s="2">
        <v>7</v>
      </c>
      <c r="T52" s="2">
        <v>0</v>
      </c>
      <c r="U52" s="2">
        <v>615</v>
      </c>
      <c r="V52" s="2">
        <v>460</v>
      </c>
      <c r="W52" s="2">
        <v>40</v>
      </c>
      <c r="X52" s="2">
        <v>0</v>
      </c>
      <c r="Y52" s="2">
        <v>85</v>
      </c>
      <c r="Z52" s="2">
        <v>30</v>
      </c>
      <c r="AA52" s="2" t="s">
        <v>95</v>
      </c>
      <c r="AE52" s="8">
        <f t="shared" si="12"/>
        <v>820</v>
      </c>
      <c r="AF52" s="9">
        <f t="shared" si="13"/>
        <v>1.4634146341463415E-2</v>
      </c>
      <c r="AG52" s="9">
        <f t="shared" si="14"/>
        <v>0.1548780487804878</v>
      </c>
      <c r="AH52" s="10">
        <f t="shared" si="15"/>
        <v>0.82195121951219507</v>
      </c>
      <c r="AI52" s="8">
        <f t="shared" si="16"/>
        <v>607</v>
      </c>
      <c r="AJ52" s="9">
        <f t="shared" si="17"/>
        <v>1.9769357495881382E-2</v>
      </c>
      <c r="AK52" s="9">
        <f t="shared" si="18"/>
        <v>0</v>
      </c>
      <c r="AL52" s="10">
        <f t="shared" si="19"/>
        <v>0.77759472817133446</v>
      </c>
      <c r="AM52" s="11">
        <f t="shared" si="20"/>
        <v>615</v>
      </c>
      <c r="AN52" s="9">
        <f t="shared" si="21"/>
        <v>6.5040650406504072E-2</v>
      </c>
      <c r="AO52" s="9">
        <f t="shared" si="22"/>
        <v>0.13821138211382114</v>
      </c>
      <c r="AP52" s="10">
        <f t="shared" si="23"/>
        <v>0.74796747967479671</v>
      </c>
    </row>
    <row r="53" spans="1:42" x14ac:dyDescent="0.4">
      <c r="A53" s="7"/>
      <c r="B53" s="2">
        <v>52</v>
      </c>
      <c r="C53" s="2">
        <v>1045</v>
      </c>
      <c r="D53" s="2">
        <v>386</v>
      </c>
      <c r="E53" s="2">
        <v>177</v>
      </c>
      <c r="F53" s="2">
        <v>8</v>
      </c>
      <c r="G53" s="2">
        <v>3</v>
      </c>
      <c r="H53" s="2">
        <v>456</v>
      </c>
      <c r="I53" s="2">
        <v>4</v>
      </c>
      <c r="J53" s="2">
        <v>4</v>
      </c>
      <c r="K53" s="2">
        <v>7</v>
      </c>
      <c r="L53" s="2">
        <v>880</v>
      </c>
      <c r="M53" s="2">
        <v>321</v>
      </c>
      <c r="N53" s="2">
        <v>159</v>
      </c>
      <c r="O53" s="2">
        <v>7</v>
      </c>
      <c r="P53" s="2">
        <v>0</v>
      </c>
      <c r="Q53" s="2">
        <v>382</v>
      </c>
      <c r="R53" s="2">
        <v>2</v>
      </c>
      <c r="S53" s="2">
        <v>3</v>
      </c>
      <c r="T53" s="2">
        <v>6</v>
      </c>
      <c r="U53" s="2">
        <v>1035</v>
      </c>
      <c r="V53" s="2">
        <v>415</v>
      </c>
      <c r="W53" s="2">
        <v>220</v>
      </c>
      <c r="X53" s="2">
        <v>15</v>
      </c>
      <c r="Y53" s="2">
        <v>385</v>
      </c>
      <c r="Z53" s="2">
        <v>0</v>
      </c>
      <c r="AA53" s="2" t="s">
        <v>96</v>
      </c>
      <c r="AE53" s="8">
        <f t="shared" si="12"/>
        <v>1045</v>
      </c>
      <c r="AF53" s="9">
        <f t="shared" si="13"/>
        <v>0.16937799043062202</v>
      </c>
      <c r="AG53" s="9">
        <f t="shared" si="14"/>
        <v>0.43636363636363634</v>
      </c>
      <c r="AH53" s="10">
        <f t="shared" si="15"/>
        <v>0.36937799043062203</v>
      </c>
      <c r="AI53" s="8">
        <f t="shared" si="16"/>
        <v>880</v>
      </c>
      <c r="AJ53" s="9">
        <f t="shared" si="17"/>
        <v>0.18068181818181819</v>
      </c>
      <c r="AK53" s="9">
        <f t="shared" si="18"/>
        <v>0</v>
      </c>
      <c r="AL53" s="10">
        <f t="shared" si="19"/>
        <v>0.36477272727272725</v>
      </c>
      <c r="AM53" s="11">
        <f t="shared" si="20"/>
        <v>1035</v>
      </c>
      <c r="AN53" s="9">
        <f t="shared" si="21"/>
        <v>0.21256038647342995</v>
      </c>
      <c r="AO53" s="9">
        <f t="shared" si="22"/>
        <v>0.3719806763285024</v>
      </c>
      <c r="AP53" s="10">
        <f t="shared" si="23"/>
        <v>0.40096618357487923</v>
      </c>
    </row>
    <row r="54" spans="1:42" x14ac:dyDescent="0.4">
      <c r="A54" s="7"/>
      <c r="B54" s="2">
        <v>53</v>
      </c>
      <c r="C54" s="2">
        <v>1855</v>
      </c>
      <c r="D54" s="2">
        <v>619</v>
      </c>
      <c r="E54" s="2">
        <v>252</v>
      </c>
      <c r="F54" s="2">
        <v>33</v>
      </c>
      <c r="G54" s="2">
        <v>5</v>
      </c>
      <c r="H54" s="2">
        <v>918</v>
      </c>
      <c r="I54" s="2">
        <v>7</v>
      </c>
      <c r="J54" s="2">
        <v>12</v>
      </c>
      <c r="K54" s="2">
        <v>9</v>
      </c>
      <c r="L54" s="2">
        <v>1515</v>
      </c>
      <c r="M54" s="2">
        <v>425</v>
      </c>
      <c r="N54" s="2">
        <v>232</v>
      </c>
      <c r="O54" s="2">
        <v>26</v>
      </c>
      <c r="P54" s="2">
        <v>5</v>
      </c>
      <c r="Q54" s="2">
        <v>805</v>
      </c>
      <c r="R54" s="2">
        <v>7</v>
      </c>
      <c r="S54" s="2">
        <v>10</v>
      </c>
      <c r="T54" s="2">
        <v>5</v>
      </c>
      <c r="U54" s="2">
        <v>1170</v>
      </c>
      <c r="V54" s="2">
        <v>200</v>
      </c>
      <c r="W54" s="2">
        <v>375</v>
      </c>
      <c r="X54" s="2">
        <v>4</v>
      </c>
      <c r="Y54" s="2">
        <v>470</v>
      </c>
      <c r="Z54" s="2">
        <v>125</v>
      </c>
      <c r="AA54" s="2" t="s">
        <v>97</v>
      </c>
      <c r="AE54" s="8">
        <f t="shared" si="12"/>
        <v>1855</v>
      </c>
      <c r="AF54" s="9">
        <f t="shared" si="13"/>
        <v>0.13584905660377358</v>
      </c>
      <c r="AG54" s="9">
        <f t="shared" si="14"/>
        <v>0.49487870619946089</v>
      </c>
      <c r="AH54" s="10">
        <f t="shared" si="15"/>
        <v>0.33369272237196768</v>
      </c>
      <c r="AI54" s="8">
        <f t="shared" si="16"/>
        <v>1515</v>
      </c>
      <c r="AJ54" s="9">
        <f t="shared" si="17"/>
        <v>0.15313531353135312</v>
      </c>
      <c r="AK54" s="9">
        <f t="shared" si="18"/>
        <v>3.3003300330033004E-3</v>
      </c>
      <c r="AL54" s="10">
        <f t="shared" si="19"/>
        <v>0.28052805280528054</v>
      </c>
      <c r="AM54" s="11">
        <f t="shared" si="20"/>
        <v>1170</v>
      </c>
      <c r="AN54" s="9">
        <f t="shared" si="21"/>
        <v>0.32051282051282054</v>
      </c>
      <c r="AO54" s="9">
        <f t="shared" si="22"/>
        <v>0.40170940170940173</v>
      </c>
      <c r="AP54" s="10">
        <f t="shared" si="23"/>
        <v>0.17094017094017094</v>
      </c>
    </row>
    <row r="55" spans="1:42" x14ac:dyDescent="0.4">
      <c r="A55" s="7"/>
      <c r="B55" s="2">
        <v>54</v>
      </c>
      <c r="C55" s="2">
        <v>2650</v>
      </c>
      <c r="D55" s="2">
        <v>904</v>
      </c>
      <c r="E55" s="2">
        <v>239</v>
      </c>
      <c r="F55" s="2">
        <v>26</v>
      </c>
      <c r="G55" s="2">
        <v>7</v>
      </c>
      <c r="H55" s="2">
        <v>1385</v>
      </c>
      <c r="I55" s="2">
        <v>51</v>
      </c>
      <c r="J55" s="2">
        <v>18</v>
      </c>
      <c r="K55" s="2">
        <v>20</v>
      </c>
      <c r="L55" s="2">
        <v>2099</v>
      </c>
      <c r="M55" s="2">
        <v>681</v>
      </c>
      <c r="N55" s="2">
        <v>216</v>
      </c>
      <c r="O55" s="2">
        <v>19</v>
      </c>
      <c r="P55" s="2">
        <v>1</v>
      </c>
      <c r="Q55" s="2">
        <v>1124</v>
      </c>
      <c r="R55" s="2">
        <v>32</v>
      </c>
      <c r="S55" s="2">
        <v>15</v>
      </c>
      <c r="T55" s="2">
        <v>11</v>
      </c>
      <c r="U55" s="2">
        <v>1945</v>
      </c>
      <c r="V55" s="2">
        <v>465</v>
      </c>
      <c r="W55" s="2">
        <v>315</v>
      </c>
      <c r="X55" s="2">
        <v>0</v>
      </c>
      <c r="Y55" s="2">
        <v>1170</v>
      </c>
      <c r="Z55" s="2">
        <v>0</v>
      </c>
      <c r="AA55" s="2" t="s">
        <v>98</v>
      </c>
      <c r="AE55" s="8">
        <f t="shared" si="12"/>
        <v>2650</v>
      </c>
      <c r="AF55" s="9">
        <f t="shared" si="13"/>
        <v>9.0188679245283024E-2</v>
      </c>
      <c r="AG55" s="9">
        <f t="shared" si="14"/>
        <v>0.52264150943396226</v>
      </c>
      <c r="AH55" s="10">
        <f t="shared" si="15"/>
        <v>0.3411320754716981</v>
      </c>
      <c r="AI55" s="8">
        <f t="shared" si="16"/>
        <v>2099</v>
      </c>
      <c r="AJ55" s="9">
        <f t="shared" si="17"/>
        <v>0.10290614578370652</v>
      </c>
      <c r="AK55" s="9">
        <f t="shared" si="18"/>
        <v>4.764173415912339E-4</v>
      </c>
      <c r="AL55" s="10">
        <f t="shared" si="19"/>
        <v>0.32444020962363029</v>
      </c>
      <c r="AM55" s="11">
        <f t="shared" si="20"/>
        <v>1945</v>
      </c>
      <c r="AN55" s="9">
        <f t="shared" si="21"/>
        <v>0.16195372750642673</v>
      </c>
      <c r="AO55" s="9">
        <f t="shared" si="22"/>
        <v>0.60154241645244211</v>
      </c>
      <c r="AP55" s="10">
        <f t="shared" si="23"/>
        <v>0.23907455012853471</v>
      </c>
    </row>
    <row r="56" spans="1:42" x14ac:dyDescent="0.4">
      <c r="A56" s="7"/>
      <c r="B56" s="2">
        <v>55</v>
      </c>
      <c r="C56" s="2">
        <v>1202</v>
      </c>
      <c r="D56" s="2">
        <v>578</v>
      </c>
      <c r="E56" s="2">
        <v>95</v>
      </c>
      <c r="F56" s="2">
        <v>8</v>
      </c>
      <c r="G56" s="2">
        <v>2</v>
      </c>
      <c r="H56" s="2">
        <v>501</v>
      </c>
      <c r="I56" s="2">
        <v>9</v>
      </c>
      <c r="J56" s="2">
        <v>4</v>
      </c>
      <c r="K56" s="2">
        <v>5</v>
      </c>
      <c r="L56" s="2">
        <v>917</v>
      </c>
      <c r="M56" s="2">
        <v>407</v>
      </c>
      <c r="N56" s="2">
        <v>84</v>
      </c>
      <c r="O56" s="2">
        <v>6</v>
      </c>
      <c r="P56" s="2">
        <v>0</v>
      </c>
      <c r="Q56" s="2">
        <v>407</v>
      </c>
      <c r="R56" s="2">
        <v>8</v>
      </c>
      <c r="S56" s="2">
        <v>3</v>
      </c>
      <c r="T56" s="2">
        <v>2</v>
      </c>
      <c r="U56" s="2">
        <v>685</v>
      </c>
      <c r="V56" s="2">
        <v>285</v>
      </c>
      <c r="W56" s="2">
        <v>275</v>
      </c>
      <c r="X56" s="2">
        <v>0</v>
      </c>
      <c r="Y56" s="2">
        <v>120</v>
      </c>
      <c r="Z56" s="2">
        <v>0</v>
      </c>
      <c r="AA56" s="2" t="s">
        <v>99</v>
      </c>
      <c r="AE56" s="8">
        <f t="shared" si="12"/>
        <v>1202</v>
      </c>
      <c r="AF56" s="9">
        <f t="shared" si="13"/>
        <v>7.9034941763727121E-2</v>
      </c>
      <c r="AG56" s="9">
        <f t="shared" si="14"/>
        <v>0.41680532445923463</v>
      </c>
      <c r="AH56" s="10">
        <f t="shared" si="15"/>
        <v>0.48086522462562398</v>
      </c>
      <c r="AI56" s="8">
        <f t="shared" si="16"/>
        <v>917</v>
      </c>
      <c r="AJ56" s="9">
        <f t="shared" si="17"/>
        <v>9.1603053435114504E-2</v>
      </c>
      <c r="AK56" s="9">
        <f t="shared" si="18"/>
        <v>0</v>
      </c>
      <c r="AL56" s="10">
        <f t="shared" si="19"/>
        <v>0.44383860414394766</v>
      </c>
      <c r="AM56" s="11">
        <f t="shared" si="20"/>
        <v>685</v>
      </c>
      <c r="AN56" s="9">
        <f t="shared" si="21"/>
        <v>0.40145985401459855</v>
      </c>
      <c r="AO56" s="9">
        <f t="shared" si="22"/>
        <v>0.17518248175182483</v>
      </c>
      <c r="AP56" s="10">
        <f t="shared" si="23"/>
        <v>0.41605839416058393</v>
      </c>
    </row>
    <row r="57" spans="1:42" x14ac:dyDescent="0.4">
      <c r="A57" s="7"/>
      <c r="B57" s="2">
        <v>56</v>
      </c>
      <c r="C57" s="2">
        <v>218</v>
      </c>
      <c r="D57" s="2">
        <v>42</v>
      </c>
      <c r="E57" s="2">
        <v>48</v>
      </c>
      <c r="F57" s="2">
        <v>0</v>
      </c>
      <c r="G57" s="2">
        <v>1</v>
      </c>
      <c r="H57" s="2">
        <v>120</v>
      </c>
      <c r="I57" s="2">
        <v>2</v>
      </c>
      <c r="J57" s="2">
        <v>0</v>
      </c>
      <c r="K57" s="2">
        <v>5</v>
      </c>
      <c r="L57" s="2">
        <v>187</v>
      </c>
      <c r="M57" s="2">
        <v>39</v>
      </c>
      <c r="N57" s="2">
        <v>40</v>
      </c>
      <c r="O57" s="2">
        <v>0</v>
      </c>
      <c r="P57" s="2">
        <v>1</v>
      </c>
      <c r="Q57" s="2">
        <v>101</v>
      </c>
      <c r="R57" s="2">
        <v>2</v>
      </c>
      <c r="S57" s="2">
        <v>0</v>
      </c>
      <c r="T57" s="2">
        <v>4</v>
      </c>
      <c r="U57" s="2">
        <v>121.94362599999999</v>
      </c>
      <c r="V57" s="2">
        <v>11.593185999999999</v>
      </c>
      <c r="W57" s="2">
        <v>28.621103000000002</v>
      </c>
      <c r="X57" s="2">
        <v>0</v>
      </c>
      <c r="Y57" s="2">
        <v>79.806258999999997</v>
      </c>
      <c r="Z57" s="2">
        <v>1.9230769999999999</v>
      </c>
      <c r="AA57" s="2" t="s">
        <v>100</v>
      </c>
      <c r="AE57" s="8">
        <f t="shared" si="12"/>
        <v>218</v>
      </c>
      <c r="AF57" s="9">
        <f t="shared" si="13"/>
        <v>0.22018348623853212</v>
      </c>
      <c r="AG57" s="9">
        <f t="shared" si="14"/>
        <v>0.55045871559633031</v>
      </c>
      <c r="AH57" s="10">
        <f t="shared" si="15"/>
        <v>0.19266055045871561</v>
      </c>
      <c r="AI57" s="8">
        <f t="shared" si="16"/>
        <v>187</v>
      </c>
      <c r="AJ57" s="9">
        <f t="shared" si="17"/>
        <v>0.21390374331550802</v>
      </c>
      <c r="AK57" s="9">
        <f t="shared" si="18"/>
        <v>5.3475935828877002E-3</v>
      </c>
      <c r="AL57" s="10">
        <f t="shared" si="19"/>
        <v>0.20855614973262032</v>
      </c>
      <c r="AM57" s="11">
        <f t="shared" si="20"/>
        <v>121.94362599999999</v>
      </c>
      <c r="AN57" s="9">
        <f t="shared" si="21"/>
        <v>0.23470765909486735</v>
      </c>
      <c r="AO57" s="9">
        <f t="shared" si="22"/>
        <v>0.6544520744364285</v>
      </c>
      <c r="AP57" s="10">
        <f t="shared" si="23"/>
        <v>9.5070044907472243E-2</v>
      </c>
    </row>
    <row r="58" spans="1:42" x14ac:dyDescent="0.4">
      <c r="A58" s="7"/>
      <c r="B58" s="2">
        <v>57</v>
      </c>
      <c r="C58" s="2">
        <v>2019</v>
      </c>
      <c r="D58" s="2">
        <v>779</v>
      </c>
      <c r="E58" s="2">
        <v>357</v>
      </c>
      <c r="F58" s="2">
        <v>32</v>
      </c>
      <c r="G58" s="2">
        <v>10</v>
      </c>
      <c r="H58" s="2">
        <v>807</v>
      </c>
      <c r="I58" s="2">
        <v>19</v>
      </c>
      <c r="J58" s="2">
        <v>1</v>
      </c>
      <c r="K58" s="2">
        <v>14</v>
      </c>
      <c r="L58" s="2">
        <v>1603</v>
      </c>
      <c r="M58" s="2">
        <v>568</v>
      </c>
      <c r="N58" s="2">
        <v>304</v>
      </c>
      <c r="O58" s="2">
        <v>21</v>
      </c>
      <c r="P58" s="2">
        <v>10</v>
      </c>
      <c r="Q58" s="2">
        <v>677</v>
      </c>
      <c r="R58" s="2">
        <v>19</v>
      </c>
      <c r="S58" s="2">
        <v>0</v>
      </c>
      <c r="T58" s="2">
        <v>4</v>
      </c>
      <c r="U58" s="2">
        <v>1313.056374</v>
      </c>
      <c r="V58" s="2">
        <v>433.406814</v>
      </c>
      <c r="W58" s="2">
        <v>356.37889699999999</v>
      </c>
      <c r="X58" s="2">
        <v>30</v>
      </c>
      <c r="Y58" s="2">
        <v>445.19374099999999</v>
      </c>
      <c r="Z58" s="2">
        <v>48.076923000000001</v>
      </c>
      <c r="AA58" s="2" t="s">
        <v>101</v>
      </c>
      <c r="AE58" s="8">
        <f t="shared" si="12"/>
        <v>2019</v>
      </c>
      <c r="AF58" s="9">
        <f t="shared" si="13"/>
        <v>0.17682020802377416</v>
      </c>
      <c r="AG58" s="9">
        <f t="shared" si="14"/>
        <v>0.399702823179792</v>
      </c>
      <c r="AH58" s="10">
        <f t="shared" si="15"/>
        <v>0.38583457157008422</v>
      </c>
      <c r="AI58" s="8">
        <f t="shared" si="16"/>
        <v>1603</v>
      </c>
      <c r="AJ58" s="9">
        <f t="shared" si="17"/>
        <v>0.18964441671865254</v>
      </c>
      <c r="AK58" s="9">
        <f t="shared" si="18"/>
        <v>6.238303181534623E-3</v>
      </c>
      <c r="AL58" s="10">
        <f t="shared" si="19"/>
        <v>0.35433562071116659</v>
      </c>
      <c r="AM58" s="11">
        <f t="shared" si="20"/>
        <v>1313.056374</v>
      </c>
      <c r="AN58" s="9">
        <f t="shared" si="21"/>
        <v>0.27141172615030462</v>
      </c>
      <c r="AO58" s="9">
        <f t="shared" si="22"/>
        <v>0.33905150594851763</v>
      </c>
      <c r="AP58" s="10">
        <f t="shared" si="23"/>
        <v>0.33007479540250112</v>
      </c>
    </row>
    <row r="59" spans="1:42" x14ac:dyDescent="0.4">
      <c r="A59" s="7"/>
      <c r="B59" s="2">
        <v>58</v>
      </c>
      <c r="C59" s="2">
        <v>2298</v>
      </c>
      <c r="D59" s="2">
        <v>819</v>
      </c>
      <c r="E59" s="2">
        <v>336</v>
      </c>
      <c r="F59" s="2">
        <v>25</v>
      </c>
      <c r="G59" s="2">
        <v>7</v>
      </c>
      <c r="H59" s="2">
        <v>1097</v>
      </c>
      <c r="I59" s="2">
        <v>1</v>
      </c>
      <c r="J59" s="2">
        <v>9</v>
      </c>
      <c r="K59" s="2">
        <v>4</v>
      </c>
      <c r="L59" s="2">
        <v>1830</v>
      </c>
      <c r="M59" s="2">
        <v>611</v>
      </c>
      <c r="N59" s="2">
        <v>317</v>
      </c>
      <c r="O59" s="2">
        <v>14</v>
      </c>
      <c r="P59" s="2">
        <v>7</v>
      </c>
      <c r="Q59" s="2">
        <v>869</v>
      </c>
      <c r="R59" s="2">
        <v>1</v>
      </c>
      <c r="S59" s="2">
        <v>9</v>
      </c>
      <c r="T59" s="2">
        <v>2</v>
      </c>
      <c r="U59" s="2">
        <v>1505</v>
      </c>
      <c r="V59" s="2">
        <v>365</v>
      </c>
      <c r="W59" s="2">
        <v>385</v>
      </c>
      <c r="X59" s="2">
        <v>25</v>
      </c>
      <c r="Y59" s="2">
        <v>690</v>
      </c>
      <c r="Z59" s="2">
        <v>35</v>
      </c>
      <c r="AA59" s="2" t="s">
        <v>102</v>
      </c>
      <c r="AE59" s="8">
        <f t="shared" si="12"/>
        <v>2298</v>
      </c>
      <c r="AF59" s="9">
        <f t="shared" si="13"/>
        <v>0.14621409921671019</v>
      </c>
      <c r="AG59" s="9">
        <f t="shared" si="14"/>
        <v>0.47737162750217582</v>
      </c>
      <c r="AH59" s="10">
        <f t="shared" si="15"/>
        <v>0.35639686684073107</v>
      </c>
      <c r="AI59" s="8">
        <f t="shared" si="16"/>
        <v>1830</v>
      </c>
      <c r="AJ59" s="9">
        <f t="shared" si="17"/>
        <v>0.17322404371584699</v>
      </c>
      <c r="AK59" s="9">
        <f t="shared" si="18"/>
        <v>3.8251366120218579E-3</v>
      </c>
      <c r="AL59" s="10">
        <f t="shared" si="19"/>
        <v>0.33387978142076502</v>
      </c>
      <c r="AM59" s="11">
        <f t="shared" si="20"/>
        <v>1505</v>
      </c>
      <c r="AN59" s="9">
        <f t="shared" si="21"/>
        <v>0.2558139534883721</v>
      </c>
      <c r="AO59" s="9">
        <f t="shared" si="22"/>
        <v>0.4584717607973422</v>
      </c>
      <c r="AP59" s="10">
        <f t="shared" si="23"/>
        <v>0.2425249169435216</v>
      </c>
    </row>
    <row r="60" spans="1:42" x14ac:dyDescent="0.4">
      <c r="A60" s="7"/>
      <c r="B60" s="2">
        <v>59</v>
      </c>
      <c r="C60" s="2">
        <v>1052</v>
      </c>
      <c r="D60" s="2">
        <v>610</v>
      </c>
      <c r="E60" s="2">
        <v>26</v>
      </c>
      <c r="F60" s="2">
        <v>25</v>
      </c>
      <c r="G60" s="2">
        <v>1</v>
      </c>
      <c r="H60" s="2">
        <v>385</v>
      </c>
      <c r="I60" s="2">
        <v>4</v>
      </c>
      <c r="J60" s="2">
        <v>1</v>
      </c>
      <c r="K60" s="2">
        <v>0</v>
      </c>
      <c r="L60" s="2">
        <v>824</v>
      </c>
      <c r="M60" s="2">
        <v>439</v>
      </c>
      <c r="N60" s="2">
        <v>21</v>
      </c>
      <c r="O60" s="2">
        <v>18</v>
      </c>
      <c r="P60" s="2">
        <v>1</v>
      </c>
      <c r="Q60" s="2">
        <v>342</v>
      </c>
      <c r="R60" s="2">
        <v>3</v>
      </c>
      <c r="S60" s="2">
        <v>0</v>
      </c>
      <c r="T60" s="2">
        <v>0</v>
      </c>
      <c r="U60" s="2">
        <v>480</v>
      </c>
      <c r="V60" s="2">
        <v>190</v>
      </c>
      <c r="W60" s="2">
        <v>4</v>
      </c>
      <c r="X60" s="2">
        <v>10</v>
      </c>
      <c r="Y60" s="2">
        <v>270</v>
      </c>
      <c r="Z60" s="2">
        <v>0</v>
      </c>
      <c r="AA60" s="2" t="s">
        <v>103</v>
      </c>
      <c r="AE60" s="8">
        <f t="shared" si="12"/>
        <v>1052</v>
      </c>
      <c r="AF60" s="9">
        <f t="shared" si="13"/>
        <v>2.4714828897338403E-2</v>
      </c>
      <c r="AG60" s="9">
        <f t="shared" si="14"/>
        <v>0.36596958174904942</v>
      </c>
      <c r="AH60" s="10">
        <f t="shared" si="15"/>
        <v>0.57984790874524716</v>
      </c>
      <c r="AI60" s="8">
        <f t="shared" si="16"/>
        <v>824</v>
      </c>
      <c r="AJ60" s="9">
        <f t="shared" si="17"/>
        <v>2.5485436893203883E-2</v>
      </c>
      <c r="AK60" s="9">
        <f t="shared" si="18"/>
        <v>1.2135922330097086E-3</v>
      </c>
      <c r="AL60" s="10">
        <f t="shared" si="19"/>
        <v>0.53276699029126218</v>
      </c>
      <c r="AM60" s="11">
        <f t="shared" si="20"/>
        <v>480</v>
      </c>
      <c r="AN60" s="9">
        <f t="shared" si="21"/>
        <v>8.3333333333333332E-3</v>
      </c>
      <c r="AO60" s="9">
        <f t="shared" si="22"/>
        <v>0.5625</v>
      </c>
      <c r="AP60" s="10">
        <f t="shared" si="23"/>
        <v>0.39583333333333331</v>
      </c>
    </row>
    <row r="61" spans="1:42" x14ac:dyDescent="0.4">
      <c r="A61" s="7"/>
      <c r="B61" s="2">
        <v>60</v>
      </c>
      <c r="C61" s="2">
        <v>2157</v>
      </c>
      <c r="D61" s="2">
        <v>837</v>
      </c>
      <c r="E61" s="2">
        <v>199</v>
      </c>
      <c r="F61" s="2">
        <v>40</v>
      </c>
      <c r="G61" s="2">
        <v>2</v>
      </c>
      <c r="H61" s="2">
        <v>1066</v>
      </c>
      <c r="I61" s="2">
        <v>2</v>
      </c>
      <c r="J61" s="2">
        <v>1</v>
      </c>
      <c r="K61" s="2">
        <v>10</v>
      </c>
      <c r="L61" s="2">
        <v>1709</v>
      </c>
      <c r="M61" s="2">
        <v>598</v>
      </c>
      <c r="N61" s="2">
        <v>171</v>
      </c>
      <c r="O61" s="2">
        <v>31</v>
      </c>
      <c r="P61" s="2">
        <v>2</v>
      </c>
      <c r="Q61" s="2">
        <v>899</v>
      </c>
      <c r="R61" s="2">
        <v>2</v>
      </c>
      <c r="S61" s="2">
        <v>1</v>
      </c>
      <c r="T61" s="2">
        <v>5</v>
      </c>
      <c r="U61" s="2">
        <v>870</v>
      </c>
      <c r="V61" s="2">
        <v>200</v>
      </c>
      <c r="W61" s="2">
        <v>65</v>
      </c>
      <c r="X61" s="2">
        <v>0</v>
      </c>
      <c r="Y61" s="2">
        <v>605</v>
      </c>
      <c r="Z61" s="2">
        <v>0</v>
      </c>
      <c r="AA61" s="2" t="s">
        <v>104</v>
      </c>
      <c r="AE61" s="8">
        <f t="shared" si="12"/>
        <v>2157</v>
      </c>
      <c r="AF61" s="9">
        <f t="shared" si="13"/>
        <v>9.2257765414928139E-2</v>
      </c>
      <c r="AG61" s="9">
        <f t="shared" si="14"/>
        <v>0.49420491423273066</v>
      </c>
      <c r="AH61" s="10">
        <f t="shared" si="15"/>
        <v>0.38803894297635605</v>
      </c>
      <c r="AI61" s="8">
        <f t="shared" si="16"/>
        <v>1709</v>
      </c>
      <c r="AJ61" s="9">
        <f t="shared" si="17"/>
        <v>0.10005851375073142</v>
      </c>
      <c r="AK61" s="9">
        <f t="shared" si="18"/>
        <v>1.1702750146284377E-3</v>
      </c>
      <c r="AL61" s="10">
        <f t="shared" si="19"/>
        <v>0.34991222937390287</v>
      </c>
      <c r="AM61" s="11">
        <f t="shared" si="20"/>
        <v>870</v>
      </c>
      <c r="AN61" s="9">
        <f t="shared" si="21"/>
        <v>7.4712643678160925E-2</v>
      </c>
      <c r="AO61" s="9">
        <f t="shared" si="22"/>
        <v>0.6954022988505747</v>
      </c>
      <c r="AP61" s="10">
        <f t="shared" si="23"/>
        <v>0.22988505747126436</v>
      </c>
    </row>
    <row r="62" spans="1:42" x14ac:dyDescent="0.4">
      <c r="A62" s="7"/>
      <c r="B62" s="2">
        <v>61</v>
      </c>
      <c r="C62" s="2">
        <v>2169</v>
      </c>
      <c r="D62" s="2">
        <v>761</v>
      </c>
      <c r="E62" s="2">
        <v>352</v>
      </c>
      <c r="F62" s="2">
        <v>18</v>
      </c>
      <c r="G62" s="2">
        <v>9</v>
      </c>
      <c r="H62" s="2">
        <v>1005</v>
      </c>
      <c r="I62" s="2">
        <v>5</v>
      </c>
      <c r="J62" s="2">
        <v>11</v>
      </c>
      <c r="K62" s="2">
        <v>8</v>
      </c>
      <c r="L62" s="2">
        <v>1742</v>
      </c>
      <c r="M62" s="2">
        <v>554</v>
      </c>
      <c r="N62" s="2">
        <v>319</v>
      </c>
      <c r="O62" s="2">
        <v>15</v>
      </c>
      <c r="P62" s="2">
        <v>9</v>
      </c>
      <c r="Q62" s="2">
        <v>827</v>
      </c>
      <c r="R62" s="2">
        <v>3</v>
      </c>
      <c r="S62" s="2">
        <v>9</v>
      </c>
      <c r="T62" s="2">
        <v>6</v>
      </c>
      <c r="U62" s="2">
        <v>1430</v>
      </c>
      <c r="V62" s="2">
        <v>355</v>
      </c>
      <c r="W62" s="2">
        <v>330</v>
      </c>
      <c r="X62" s="2">
        <v>30</v>
      </c>
      <c r="Y62" s="2">
        <v>700</v>
      </c>
      <c r="Z62" s="2">
        <v>15</v>
      </c>
      <c r="AA62" s="2" t="s">
        <v>104</v>
      </c>
      <c r="AE62" s="8">
        <f t="shared" ref="AE62:AE114" si="24">C62</f>
        <v>2169</v>
      </c>
      <c r="AF62" s="9">
        <f t="shared" ref="AF62:AF114" si="25">E62/$C62</f>
        <v>0.16228676809589673</v>
      </c>
      <c r="AG62" s="9">
        <f t="shared" ref="AG62:AG114" si="26">H62/$C62</f>
        <v>0.46334716459197789</v>
      </c>
      <c r="AH62" s="10">
        <f t="shared" ref="AH62:AH114" si="27">D62/$C62</f>
        <v>0.35085292761641307</v>
      </c>
      <c r="AI62" s="8">
        <f t="shared" ref="AI62:AI114" si="28">L62</f>
        <v>1742</v>
      </c>
      <c r="AJ62" s="9">
        <f t="shared" ref="AJ62:AJ114" si="29">N62/$L62</f>
        <v>0.18312284730195177</v>
      </c>
      <c r="AK62" s="9">
        <f t="shared" ref="AK62:AK114" si="30">P62/$L62</f>
        <v>5.1664753157290473E-3</v>
      </c>
      <c r="AL62" s="10">
        <f t="shared" ref="AL62:AL114" si="31">M62/$L62</f>
        <v>0.31802525832376577</v>
      </c>
      <c r="AM62" s="11">
        <f t="shared" ref="AM62:AM114" si="32">U62</f>
        <v>1430</v>
      </c>
      <c r="AN62" s="9">
        <f t="shared" ref="AN62:AN114" si="33">W62/$U62</f>
        <v>0.23076923076923078</v>
      </c>
      <c r="AO62" s="9">
        <f t="shared" ref="AO62:AO114" si="34">Y62/$U62</f>
        <v>0.48951048951048953</v>
      </c>
      <c r="AP62" s="10">
        <f t="shared" ref="AP62:AP114" si="35">V62/$U62</f>
        <v>0.24825174825174826</v>
      </c>
    </row>
    <row r="63" spans="1:42" x14ac:dyDescent="0.4">
      <c r="A63" s="7"/>
      <c r="B63" s="2">
        <v>62</v>
      </c>
      <c r="C63" s="2">
        <v>929</v>
      </c>
      <c r="D63" s="2">
        <v>151</v>
      </c>
      <c r="E63" s="2">
        <v>212</v>
      </c>
      <c r="F63" s="2">
        <v>9</v>
      </c>
      <c r="G63" s="2">
        <v>7</v>
      </c>
      <c r="H63" s="2">
        <v>512</v>
      </c>
      <c r="I63" s="2">
        <v>27</v>
      </c>
      <c r="J63" s="2">
        <v>7</v>
      </c>
      <c r="K63" s="2">
        <v>4</v>
      </c>
      <c r="L63" s="2">
        <v>776</v>
      </c>
      <c r="M63" s="2">
        <v>111</v>
      </c>
      <c r="N63" s="2">
        <v>192</v>
      </c>
      <c r="O63" s="2">
        <v>7</v>
      </c>
      <c r="P63" s="2">
        <v>7</v>
      </c>
      <c r="Q63" s="2">
        <v>430</v>
      </c>
      <c r="R63" s="2">
        <v>21</v>
      </c>
      <c r="S63" s="2">
        <v>5</v>
      </c>
      <c r="T63" s="2">
        <v>3</v>
      </c>
      <c r="U63" s="2">
        <v>665</v>
      </c>
      <c r="V63" s="2">
        <v>55</v>
      </c>
      <c r="W63" s="2">
        <v>195</v>
      </c>
      <c r="X63" s="2">
        <v>0</v>
      </c>
      <c r="Y63" s="2">
        <v>395</v>
      </c>
      <c r="Z63" s="2">
        <v>15</v>
      </c>
      <c r="AA63" s="2" t="s">
        <v>104</v>
      </c>
      <c r="AE63" s="8">
        <f t="shared" si="24"/>
        <v>929</v>
      </c>
      <c r="AF63" s="9">
        <f t="shared" si="25"/>
        <v>0.22820236813778255</v>
      </c>
      <c r="AG63" s="9">
        <f t="shared" si="26"/>
        <v>0.55113024757804085</v>
      </c>
      <c r="AH63" s="10">
        <f t="shared" si="27"/>
        <v>0.16254036598493002</v>
      </c>
      <c r="AI63" s="8">
        <f t="shared" si="28"/>
        <v>776</v>
      </c>
      <c r="AJ63" s="9">
        <f t="shared" si="29"/>
        <v>0.24742268041237114</v>
      </c>
      <c r="AK63" s="9">
        <f t="shared" si="30"/>
        <v>9.0206185567010301E-3</v>
      </c>
      <c r="AL63" s="10">
        <f t="shared" si="31"/>
        <v>0.14304123711340205</v>
      </c>
      <c r="AM63" s="11">
        <f t="shared" si="32"/>
        <v>665</v>
      </c>
      <c r="AN63" s="9">
        <f t="shared" si="33"/>
        <v>0.2932330827067669</v>
      </c>
      <c r="AO63" s="9">
        <f t="shared" si="34"/>
        <v>0.59398496240601506</v>
      </c>
      <c r="AP63" s="10">
        <f t="shared" si="35"/>
        <v>8.2706766917293228E-2</v>
      </c>
    </row>
    <row r="64" spans="1:42" x14ac:dyDescent="0.4">
      <c r="A64" s="7"/>
      <c r="B64" s="2">
        <v>63</v>
      </c>
      <c r="C64" s="2">
        <v>3336</v>
      </c>
      <c r="D64" s="2">
        <v>800</v>
      </c>
      <c r="E64" s="2">
        <v>257</v>
      </c>
      <c r="F64" s="2">
        <v>12</v>
      </c>
      <c r="G64" s="2">
        <v>11</v>
      </c>
      <c r="H64" s="2">
        <v>2221</v>
      </c>
      <c r="I64" s="2">
        <v>21</v>
      </c>
      <c r="J64" s="2">
        <v>6</v>
      </c>
      <c r="K64" s="2">
        <v>8</v>
      </c>
      <c r="L64" s="2">
        <v>2640</v>
      </c>
      <c r="M64" s="2">
        <v>581</v>
      </c>
      <c r="N64" s="2">
        <v>243</v>
      </c>
      <c r="O64" s="2">
        <v>10</v>
      </c>
      <c r="P64" s="2">
        <v>8</v>
      </c>
      <c r="Q64" s="2">
        <v>1767</v>
      </c>
      <c r="R64" s="2">
        <v>19</v>
      </c>
      <c r="S64" s="2">
        <v>6</v>
      </c>
      <c r="T64" s="2">
        <v>6</v>
      </c>
      <c r="U64" s="2">
        <v>2215</v>
      </c>
      <c r="V64" s="2">
        <v>445</v>
      </c>
      <c r="W64" s="2">
        <v>295</v>
      </c>
      <c r="X64" s="2">
        <v>15</v>
      </c>
      <c r="Y64" s="2">
        <v>1420</v>
      </c>
      <c r="Z64" s="2">
        <v>40</v>
      </c>
      <c r="AA64" s="2" t="s">
        <v>104</v>
      </c>
      <c r="AE64" s="8">
        <f t="shared" si="24"/>
        <v>3336</v>
      </c>
      <c r="AF64" s="9">
        <f t="shared" si="25"/>
        <v>7.7038369304556362E-2</v>
      </c>
      <c r="AG64" s="9">
        <f t="shared" si="26"/>
        <v>0.66576738609112707</v>
      </c>
      <c r="AH64" s="10">
        <f t="shared" si="27"/>
        <v>0.23980815347721823</v>
      </c>
      <c r="AI64" s="8">
        <f t="shared" si="28"/>
        <v>2640</v>
      </c>
      <c r="AJ64" s="9">
        <f t="shared" si="29"/>
        <v>9.2045454545454541E-2</v>
      </c>
      <c r="AK64" s="9">
        <f t="shared" si="30"/>
        <v>3.0303030303030303E-3</v>
      </c>
      <c r="AL64" s="10">
        <f t="shared" si="31"/>
        <v>0.22007575757575756</v>
      </c>
      <c r="AM64" s="11">
        <f t="shared" si="32"/>
        <v>2215</v>
      </c>
      <c r="AN64" s="9">
        <f t="shared" si="33"/>
        <v>0.13318284424379231</v>
      </c>
      <c r="AO64" s="9">
        <f t="shared" si="34"/>
        <v>0.64108352144469527</v>
      </c>
      <c r="AP64" s="10">
        <f t="shared" si="35"/>
        <v>0.20090293453724606</v>
      </c>
    </row>
    <row r="65" spans="1:42" x14ac:dyDescent="0.4">
      <c r="A65" s="7"/>
      <c r="B65" s="2">
        <v>64</v>
      </c>
      <c r="C65" s="2">
        <v>2686</v>
      </c>
      <c r="D65" s="2">
        <v>997</v>
      </c>
      <c r="E65" s="2">
        <v>158</v>
      </c>
      <c r="F65" s="2">
        <v>6</v>
      </c>
      <c r="G65" s="2">
        <v>6</v>
      </c>
      <c r="H65" s="2">
        <v>1479</v>
      </c>
      <c r="I65" s="2">
        <v>24</v>
      </c>
      <c r="J65" s="2">
        <v>12</v>
      </c>
      <c r="K65" s="2">
        <v>4</v>
      </c>
      <c r="L65" s="2">
        <v>2042</v>
      </c>
      <c r="M65" s="2">
        <v>695</v>
      </c>
      <c r="N65" s="2">
        <v>144</v>
      </c>
      <c r="O65" s="2">
        <v>3</v>
      </c>
      <c r="P65" s="2">
        <v>6</v>
      </c>
      <c r="Q65" s="2">
        <v>1159</v>
      </c>
      <c r="R65" s="2">
        <v>19</v>
      </c>
      <c r="S65" s="2">
        <v>12</v>
      </c>
      <c r="T65" s="2">
        <v>4</v>
      </c>
      <c r="U65" s="2">
        <v>1625</v>
      </c>
      <c r="V65" s="2">
        <v>610</v>
      </c>
      <c r="W65" s="2">
        <v>210</v>
      </c>
      <c r="X65" s="2">
        <v>10</v>
      </c>
      <c r="Y65" s="2">
        <v>780</v>
      </c>
      <c r="Z65" s="2">
        <v>20</v>
      </c>
      <c r="AA65" s="2" t="s">
        <v>104</v>
      </c>
      <c r="AE65" s="8">
        <f t="shared" si="24"/>
        <v>2686</v>
      </c>
      <c r="AF65" s="9">
        <f t="shared" si="25"/>
        <v>5.8823529411764705E-2</v>
      </c>
      <c r="AG65" s="9">
        <f t="shared" si="26"/>
        <v>0.55063291139240511</v>
      </c>
      <c r="AH65" s="10">
        <f t="shared" si="27"/>
        <v>0.37118391660461653</v>
      </c>
      <c r="AI65" s="8">
        <f t="shared" si="28"/>
        <v>2042</v>
      </c>
      <c r="AJ65" s="9">
        <f t="shared" si="29"/>
        <v>7.0519098922624882E-2</v>
      </c>
      <c r="AK65" s="9">
        <f t="shared" si="30"/>
        <v>2.9382957884427031E-3</v>
      </c>
      <c r="AL65" s="10">
        <f t="shared" si="31"/>
        <v>0.34035259549461311</v>
      </c>
      <c r="AM65" s="11">
        <f t="shared" si="32"/>
        <v>1625</v>
      </c>
      <c r="AN65" s="9">
        <f t="shared" si="33"/>
        <v>0.12923076923076923</v>
      </c>
      <c r="AO65" s="9">
        <f t="shared" si="34"/>
        <v>0.48</v>
      </c>
      <c r="AP65" s="10">
        <f t="shared" si="35"/>
        <v>0.37538461538461537</v>
      </c>
    </row>
    <row r="66" spans="1:42" x14ac:dyDescent="0.4">
      <c r="A66" s="7"/>
      <c r="B66" s="2">
        <v>65</v>
      </c>
      <c r="C66" s="2">
        <v>1582</v>
      </c>
      <c r="D66" s="2">
        <v>396</v>
      </c>
      <c r="E66" s="2">
        <v>153</v>
      </c>
      <c r="F66" s="2">
        <v>13</v>
      </c>
      <c r="G66" s="2">
        <v>10</v>
      </c>
      <c r="H66" s="2">
        <v>977</v>
      </c>
      <c r="I66" s="2">
        <v>16</v>
      </c>
      <c r="J66" s="2">
        <v>11</v>
      </c>
      <c r="K66" s="2">
        <v>6</v>
      </c>
      <c r="L66" s="2">
        <v>1299</v>
      </c>
      <c r="M66" s="2">
        <v>296</v>
      </c>
      <c r="N66" s="2">
        <v>143</v>
      </c>
      <c r="O66" s="2">
        <v>11</v>
      </c>
      <c r="P66" s="2">
        <v>10</v>
      </c>
      <c r="Q66" s="2">
        <v>811</v>
      </c>
      <c r="R66" s="2">
        <v>14</v>
      </c>
      <c r="S66" s="2">
        <v>10</v>
      </c>
      <c r="T66" s="2">
        <v>4</v>
      </c>
      <c r="U66" s="2">
        <v>855</v>
      </c>
      <c r="V66" s="2">
        <v>65</v>
      </c>
      <c r="W66" s="2">
        <v>130</v>
      </c>
      <c r="X66" s="2">
        <v>0</v>
      </c>
      <c r="Y66" s="2">
        <v>660</v>
      </c>
      <c r="Z66" s="2">
        <v>0</v>
      </c>
      <c r="AA66" s="2" t="s">
        <v>104</v>
      </c>
      <c r="AE66" s="8">
        <f t="shared" si="24"/>
        <v>1582</v>
      </c>
      <c r="AF66" s="9">
        <f t="shared" si="25"/>
        <v>9.6713021491782555E-2</v>
      </c>
      <c r="AG66" s="9">
        <f t="shared" si="26"/>
        <v>0.61757269279393168</v>
      </c>
      <c r="AH66" s="10">
        <f t="shared" si="27"/>
        <v>0.25031605562579012</v>
      </c>
      <c r="AI66" s="8">
        <f t="shared" si="28"/>
        <v>1299</v>
      </c>
      <c r="AJ66" s="9">
        <f t="shared" si="29"/>
        <v>0.1100846805234796</v>
      </c>
      <c r="AK66" s="9">
        <f t="shared" si="30"/>
        <v>7.6982294072363358E-3</v>
      </c>
      <c r="AL66" s="10">
        <f t="shared" si="31"/>
        <v>0.22786759045419552</v>
      </c>
      <c r="AM66" s="11">
        <f t="shared" si="32"/>
        <v>855</v>
      </c>
      <c r="AN66" s="9">
        <f t="shared" si="33"/>
        <v>0.15204678362573099</v>
      </c>
      <c r="AO66" s="9">
        <f t="shared" si="34"/>
        <v>0.77192982456140347</v>
      </c>
      <c r="AP66" s="10">
        <f t="shared" si="35"/>
        <v>7.6023391812865493E-2</v>
      </c>
    </row>
    <row r="67" spans="1:42" x14ac:dyDescent="0.4">
      <c r="A67" s="7"/>
      <c r="B67" s="2">
        <v>66</v>
      </c>
      <c r="C67" s="2">
        <v>937</v>
      </c>
      <c r="D67" s="2">
        <v>405</v>
      </c>
      <c r="E67" s="2">
        <v>168</v>
      </c>
      <c r="F67" s="2">
        <v>38</v>
      </c>
      <c r="G67" s="2">
        <v>5</v>
      </c>
      <c r="H67" s="2">
        <v>304</v>
      </c>
      <c r="I67" s="2">
        <v>4</v>
      </c>
      <c r="J67" s="2">
        <v>12</v>
      </c>
      <c r="K67" s="2">
        <v>1</v>
      </c>
      <c r="L67" s="2">
        <v>743</v>
      </c>
      <c r="M67" s="2">
        <v>298</v>
      </c>
      <c r="N67" s="2">
        <v>144</v>
      </c>
      <c r="O67" s="2">
        <v>38</v>
      </c>
      <c r="P67" s="2">
        <v>5</v>
      </c>
      <c r="Q67" s="2">
        <v>247</v>
      </c>
      <c r="R67" s="2">
        <v>2</v>
      </c>
      <c r="S67" s="2">
        <v>8</v>
      </c>
      <c r="T67" s="2">
        <v>1</v>
      </c>
      <c r="U67" s="2">
        <v>590</v>
      </c>
      <c r="V67" s="2">
        <v>195</v>
      </c>
      <c r="W67" s="2">
        <v>140</v>
      </c>
      <c r="X67" s="2">
        <v>50</v>
      </c>
      <c r="Y67" s="2">
        <v>170</v>
      </c>
      <c r="Z67" s="2">
        <v>35</v>
      </c>
      <c r="AA67" s="2" t="s">
        <v>104</v>
      </c>
      <c r="AE67" s="8">
        <f t="shared" si="24"/>
        <v>937</v>
      </c>
      <c r="AF67" s="9">
        <f t="shared" si="25"/>
        <v>0.17929562433297758</v>
      </c>
      <c r="AG67" s="9">
        <f t="shared" si="26"/>
        <v>0.32443970117395943</v>
      </c>
      <c r="AH67" s="10">
        <f t="shared" si="27"/>
        <v>0.43223052294557096</v>
      </c>
      <c r="AI67" s="8">
        <f t="shared" si="28"/>
        <v>743</v>
      </c>
      <c r="AJ67" s="9">
        <f t="shared" si="29"/>
        <v>0.19380888290713325</v>
      </c>
      <c r="AK67" s="9">
        <f t="shared" si="30"/>
        <v>6.7294751009421266E-3</v>
      </c>
      <c r="AL67" s="10">
        <f t="shared" si="31"/>
        <v>0.40107671601615075</v>
      </c>
      <c r="AM67" s="11">
        <f t="shared" si="32"/>
        <v>590</v>
      </c>
      <c r="AN67" s="9">
        <f t="shared" si="33"/>
        <v>0.23728813559322035</v>
      </c>
      <c r="AO67" s="9">
        <f t="shared" si="34"/>
        <v>0.28813559322033899</v>
      </c>
      <c r="AP67" s="10">
        <f t="shared" si="35"/>
        <v>0.33050847457627119</v>
      </c>
    </row>
    <row r="68" spans="1:42" x14ac:dyDescent="0.4">
      <c r="A68" s="7"/>
      <c r="B68" s="2">
        <v>67</v>
      </c>
      <c r="C68" s="2">
        <v>1773</v>
      </c>
      <c r="D68" s="2">
        <v>584</v>
      </c>
      <c r="E68" s="2">
        <v>182</v>
      </c>
      <c r="F68" s="2">
        <v>24</v>
      </c>
      <c r="G68" s="2">
        <v>6</v>
      </c>
      <c r="H68" s="2">
        <v>961</v>
      </c>
      <c r="I68" s="2">
        <v>2</v>
      </c>
      <c r="J68" s="2">
        <v>13</v>
      </c>
      <c r="K68" s="2">
        <v>1</v>
      </c>
      <c r="L68" s="2">
        <v>1412</v>
      </c>
      <c r="M68" s="2">
        <v>428</v>
      </c>
      <c r="N68" s="2">
        <v>155</v>
      </c>
      <c r="O68" s="2">
        <v>18</v>
      </c>
      <c r="P68" s="2">
        <v>3</v>
      </c>
      <c r="Q68" s="2">
        <v>799</v>
      </c>
      <c r="R68" s="2">
        <v>2</v>
      </c>
      <c r="S68" s="2">
        <v>6</v>
      </c>
      <c r="T68" s="2">
        <v>1</v>
      </c>
      <c r="U68" s="2">
        <v>935</v>
      </c>
      <c r="V68" s="2">
        <v>55</v>
      </c>
      <c r="W68" s="2">
        <v>120</v>
      </c>
      <c r="X68" s="2">
        <v>20</v>
      </c>
      <c r="Y68" s="2">
        <v>715</v>
      </c>
      <c r="Z68" s="2">
        <v>20</v>
      </c>
      <c r="AA68" s="2" t="s">
        <v>104</v>
      </c>
      <c r="AE68" s="8">
        <f t="shared" si="24"/>
        <v>1773</v>
      </c>
      <c r="AF68" s="9">
        <f t="shared" si="25"/>
        <v>0.10265087422447829</v>
      </c>
      <c r="AG68" s="9">
        <f t="shared" si="26"/>
        <v>0.54201917653694298</v>
      </c>
      <c r="AH68" s="10">
        <f t="shared" si="27"/>
        <v>0.329385222786238</v>
      </c>
      <c r="AI68" s="8">
        <f t="shared" si="28"/>
        <v>1412</v>
      </c>
      <c r="AJ68" s="9">
        <f t="shared" si="29"/>
        <v>0.10977337110481586</v>
      </c>
      <c r="AK68" s="9">
        <f t="shared" si="30"/>
        <v>2.124645892351275E-3</v>
      </c>
      <c r="AL68" s="10">
        <f t="shared" si="31"/>
        <v>0.30311614730878189</v>
      </c>
      <c r="AM68" s="11">
        <f t="shared" si="32"/>
        <v>935</v>
      </c>
      <c r="AN68" s="9">
        <f t="shared" si="33"/>
        <v>0.12834224598930483</v>
      </c>
      <c r="AO68" s="9">
        <f t="shared" si="34"/>
        <v>0.76470588235294112</v>
      </c>
      <c r="AP68" s="10">
        <f t="shared" si="35"/>
        <v>5.8823529411764705E-2</v>
      </c>
    </row>
    <row r="69" spans="1:42" x14ac:dyDescent="0.4">
      <c r="A69" s="7"/>
      <c r="B69" s="2">
        <v>68</v>
      </c>
      <c r="C69" s="2">
        <v>2374</v>
      </c>
      <c r="D69" s="2">
        <v>980</v>
      </c>
      <c r="E69" s="2">
        <v>142</v>
      </c>
      <c r="F69" s="2">
        <v>38</v>
      </c>
      <c r="G69" s="2">
        <v>2</v>
      </c>
      <c r="H69" s="2">
        <v>1195</v>
      </c>
      <c r="I69" s="2">
        <v>4</v>
      </c>
      <c r="J69" s="2">
        <v>7</v>
      </c>
      <c r="K69" s="2">
        <v>6</v>
      </c>
      <c r="L69" s="2">
        <v>1814</v>
      </c>
      <c r="M69" s="2">
        <v>674</v>
      </c>
      <c r="N69" s="2">
        <v>114</v>
      </c>
      <c r="O69" s="2">
        <v>21</v>
      </c>
      <c r="P69" s="2">
        <v>2</v>
      </c>
      <c r="Q69" s="2">
        <v>992</v>
      </c>
      <c r="R69" s="2">
        <v>2</v>
      </c>
      <c r="S69" s="2">
        <v>6</v>
      </c>
      <c r="T69" s="2">
        <v>3</v>
      </c>
      <c r="U69" s="2">
        <v>1335</v>
      </c>
      <c r="V69" s="2">
        <v>250</v>
      </c>
      <c r="W69" s="2">
        <v>170</v>
      </c>
      <c r="X69" s="2">
        <v>70</v>
      </c>
      <c r="Y69" s="2">
        <v>845</v>
      </c>
      <c r="Z69" s="2">
        <v>0</v>
      </c>
      <c r="AA69" s="2" t="s">
        <v>104</v>
      </c>
      <c r="AE69" s="8">
        <f t="shared" si="24"/>
        <v>2374</v>
      </c>
      <c r="AF69" s="9">
        <f t="shared" si="25"/>
        <v>5.9814658803706823E-2</v>
      </c>
      <c r="AG69" s="9">
        <f t="shared" si="26"/>
        <v>0.5033698399326032</v>
      </c>
      <c r="AH69" s="10">
        <f t="shared" si="27"/>
        <v>0.41280539174389219</v>
      </c>
      <c r="AI69" s="8">
        <f t="shared" si="28"/>
        <v>1814</v>
      </c>
      <c r="AJ69" s="9">
        <f t="shared" si="29"/>
        <v>6.2844542447629548E-2</v>
      </c>
      <c r="AK69" s="9">
        <f t="shared" si="30"/>
        <v>1.1025358324145535E-3</v>
      </c>
      <c r="AL69" s="10">
        <f t="shared" si="31"/>
        <v>0.37155457552370452</v>
      </c>
      <c r="AM69" s="11">
        <f t="shared" si="32"/>
        <v>1335</v>
      </c>
      <c r="AN69" s="9">
        <f t="shared" si="33"/>
        <v>0.12734082397003746</v>
      </c>
      <c r="AO69" s="9">
        <f t="shared" si="34"/>
        <v>0.63295880149812733</v>
      </c>
      <c r="AP69" s="10">
        <f t="shared" si="35"/>
        <v>0.18726591760299627</v>
      </c>
    </row>
    <row r="70" spans="1:42" x14ac:dyDescent="0.4">
      <c r="A70" s="7"/>
      <c r="B70" s="2">
        <v>69</v>
      </c>
      <c r="C70" s="2">
        <v>1586</v>
      </c>
      <c r="D70" s="2">
        <v>358</v>
      </c>
      <c r="E70" s="2">
        <v>218</v>
      </c>
      <c r="F70" s="2">
        <v>32</v>
      </c>
      <c r="G70" s="2">
        <v>4</v>
      </c>
      <c r="H70" s="2">
        <v>951</v>
      </c>
      <c r="I70" s="2">
        <v>2</v>
      </c>
      <c r="J70" s="2">
        <v>6</v>
      </c>
      <c r="K70" s="2">
        <v>15</v>
      </c>
      <c r="L70" s="2">
        <v>1292</v>
      </c>
      <c r="M70" s="2">
        <v>255</v>
      </c>
      <c r="N70" s="2">
        <v>194</v>
      </c>
      <c r="O70" s="2">
        <v>19</v>
      </c>
      <c r="P70" s="2">
        <v>4</v>
      </c>
      <c r="Q70" s="2">
        <v>807</v>
      </c>
      <c r="R70" s="2">
        <v>1</v>
      </c>
      <c r="S70" s="2">
        <v>4</v>
      </c>
      <c r="T70" s="2">
        <v>8</v>
      </c>
      <c r="U70" s="2">
        <v>1225</v>
      </c>
      <c r="V70" s="2">
        <v>295</v>
      </c>
      <c r="W70" s="2">
        <v>265</v>
      </c>
      <c r="X70" s="2">
        <v>60</v>
      </c>
      <c r="Y70" s="2">
        <v>605</v>
      </c>
      <c r="Z70" s="2">
        <v>0</v>
      </c>
      <c r="AA70" s="2" t="s">
        <v>104</v>
      </c>
      <c r="AE70" s="8">
        <f t="shared" si="24"/>
        <v>1586</v>
      </c>
      <c r="AF70" s="9">
        <f t="shared" si="25"/>
        <v>0.13745271122320302</v>
      </c>
      <c r="AG70" s="9">
        <f t="shared" si="26"/>
        <v>0.59962168978562425</v>
      </c>
      <c r="AH70" s="10">
        <f t="shared" si="27"/>
        <v>0.2257250945775536</v>
      </c>
      <c r="AI70" s="8">
        <f t="shared" si="28"/>
        <v>1292</v>
      </c>
      <c r="AJ70" s="9">
        <f t="shared" si="29"/>
        <v>0.15015479876160992</v>
      </c>
      <c r="AK70" s="9">
        <f t="shared" si="30"/>
        <v>3.0959752321981426E-3</v>
      </c>
      <c r="AL70" s="10">
        <f t="shared" si="31"/>
        <v>0.19736842105263158</v>
      </c>
      <c r="AM70" s="11">
        <f t="shared" si="32"/>
        <v>1225</v>
      </c>
      <c r="AN70" s="9">
        <f t="shared" si="33"/>
        <v>0.21632653061224491</v>
      </c>
      <c r="AO70" s="9">
        <f t="shared" si="34"/>
        <v>0.49387755102040815</v>
      </c>
      <c r="AP70" s="10">
        <f t="shared" si="35"/>
        <v>0.24081632653061225</v>
      </c>
    </row>
    <row r="71" spans="1:42" x14ac:dyDescent="0.4">
      <c r="A71" s="7"/>
      <c r="B71" s="2">
        <v>70</v>
      </c>
      <c r="C71" s="2">
        <v>1629</v>
      </c>
      <c r="D71" s="2">
        <v>550</v>
      </c>
      <c r="E71" s="2">
        <v>143</v>
      </c>
      <c r="F71" s="2">
        <v>10</v>
      </c>
      <c r="G71" s="2">
        <v>3</v>
      </c>
      <c r="H71" s="2">
        <v>917</v>
      </c>
      <c r="I71" s="2">
        <v>0</v>
      </c>
      <c r="J71" s="2">
        <v>0</v>
      </c>
      <c r="K71" s="2">
        <v>6</v>
      </c>
      <c r="L71" s="2">
        <v>1226</v>
      </c>
      <c r="M71" s="2">
        <v>371</v>
      </c>
      <c r="N71" s="2">
        <v>116</v>
      </c>
      <c r="O71" s="2">
        <v>10</v>
      </c>
      <c r="P71" s="2">
        <v>3</v>
      </c>
      <c r="Q71" s="2">
        <v>724</v>
      </c>
      <c r="R71" s="2">
        <v>0</v>
      </c>
      <c r="S71" s="2">
        <v>0</v>
      </c>
      <c r="T71" s="2">
        <v>2</v>
      </c>
      <c r="U71" s="2">
        <v>780</v>
      </c>
      <c r="V71" s="2">
        <v>90</v>
      </c>
      <c r="W71" s="2">
        <v>180</v>
      </c>
      <c r="X71" s="2">
        <v>0</v>
      </c>
      <c r="Y71" s="2">
        <v>505</v>
      </c>
      <c r="Z71" s="2">
        <v>10</v>
      </c>
      <c r="AA71" s="2" t="s">
        <v>104</v>
      </c>
      <c r="AE71" s="8">
        <f t="shared" si="24"/>
        <v>1629</v>
      </c>
      <c r="AF71" s="9">
        <f t="shared" si="25"/>
        <v>8.7783916513198279E-2</v>
      </c>
      <c r="AG71" s="9">
        <f t="shared" si="26"/>
        <v>0.56292203806015961</v>
      </c>
      <c r="AH71" s="10">
        <f t="shared" si="27"/>
        <v>0.33763044812768572</v>
      </c>
      <c r="AI71" s="8">
        <f t="shared" si="28"/>
        <v>1226</v>
      </c>
      <c r="AJ71" s="9">
        <f t="shared" si="29"/>
        <v>9.461663947797716E-2</v>
      </c>
      <c r="AK71" s="9">
        <f t="shared" si="30"/>
        <v>2.4469820554649264E-3</v>
      </c>
      <c r="AL71" s="10">
        <f t="shared" si="31"/>
        <v>0.30261011419249595</v>
      </c>
      <c r="AM71" s="11">
        <f t="shared" si="32"/>
        <v>780</v>
      </c>
      <c r="AN71" s="9">
        <f t="shared" si="33"/>
        <v>0.23076923076923078</v>
      </c>
      <c r="AO71" s="9">
        <f t="shared" si="34"/>
        <v>0.64743589743589747</v>
      </c>
      <c r="AP71" s="10">
        <f t="shared" si="35"/>
        <v>0.11538461538461539</v>
      </c>
    </row>
    <row r="72" spans="1:42" x14ac:dyDescent="0.4">
      <c r="A72" s="7"/>
      <c r="B72" s="2">
        <v>71</v>
      </c>
      <c r="C72" s="2">
        <v>1449</v>
      </c>
      <c r="D72" s="2">
        <v>394</v>
      </c>
      <c r="E72" s="2">
        <v>255</v>
      </c>
      <c r="F72" s="2">
        <v>18</v>
      </c>
      <c r="G72" s="2">
        <v>7</v>
      </c>
      <c r="H72" s="2">
        <v>751</v>
      </c>
      <c r="I72" s="2">
        <v>1</v>
      </c>
      <c r="J72" s="2">
        <v>16</v>
      </c>
      <c r="K72" s="2">
        <v>7</v>
      </c>
      <c r="L72" s="2">
        <v>1158</v>
      </c>
      <c r="M72" s="2">
        <v>294</v>
      </c>
      <c r="N72" s="2">
        <v>234</v>
      </c>
      <c r="O72" s="2">
        <v>10</v>
      </c>
      <c r="P72" s="2">
        <v>7</v>
      </c>
      <c r="Q72" s="2">
        <v>598</v>
      </c>
      <c r="R72" s="2">
        <v>1</v>
      </c>
      <c r="S72" s="2">
        <v>11</v>
      </c>
      <c r="T72" s="2">
        <v>3</v>
      </c>
      <c r="U72" s="2">
        <v>1074.2701850000001</v>
      </c>
      <c r="V72" s="2">
        <v>188.59783100000001</v>
      </c>
      <c r="W72" s="2">
        <v>318.82432899999998</v>
      </c>
      <c r="X72" s="2">
        <v>0</v>
      </c>
      <c r="Y72" s="2">
        <v>556.87985700000002</v>
      </c>
      <c r="Z72" s="2">
        <v>4</v>
      </c>
      <c r="AA72" s="2" t="s">
        <v>104</v>
      </c>
      <c r="AE72" s="8">
        <f t="shared" si="24"/>
        <v>1449</v>
      </c>
      <c r="AF72" s="9">
        <f t="shared" si="25"/>
        <v>0.17598343685300208</v>
      </c>
      <c r="AG72" s="9">
        <f t="shared" si="26"/>
        <v>0.51828847481021389</v>
      </c>
      <c r="AH72" s="10">
        <f t="shared" si="27"/>
        <v>0.27191166321601107</v>
      </c>
      <c r="AI72" s="8">
        <f t="shared" si="28"/>
        <v>1158</v>
      </c>
      <c r="AJ72" s="9">
        <f t="shared" si="29"/>
        <v>0.20207253886010362</v>
      </c>
      <c r="AK72" s="9">
        <f t="shared" si="30"/>
        <v>6.044905008635579E-3</v>
      </c>
      <c r="AL72" s="10">
        <f t="shared" si="31"/>
        <v>0.25388601036269431</v>
      </c>
      <c r="AM72" s="11">
        <f t="shared" si="32"/>
        <v>1074.2701850000001</v>
      </c>
      <c r="AN72" s="9">
        <f t="shared" si="33"/>
        <v>0.2967822559461612</v>
      </c>
      <c r="AO72" s="9">
        <f t="shared" si="34"/>
        <v>0.51837970072677753</v>
      </c>
      <c r="AP72" s="10">
        <f t="shared" si="35"/>
        <v>0.17555902940748561</v>
      </c>
    </row>
    <row r="73" spans="1:42" x14ac:dyDescent="0.4">
      <c r="A73" s="7"/>
      <c r="B73" s="2">
        <v>72</v>
      </c>
      <c r="C73" s="2">
        <v>1457</v>
      </c>
      <c r="D73" s="2">
        <v>330</v>
      </c>
      <c r="E73" s="2">
        <v>116</v>
      </c>
      <c r="F73" s="2">
        <v>5</v>
      </c>
      <c r="G73" s="2">
        <v>10</v>
      </c>
      <c r="H73" s="2">
        <v>958</v>
      </c>
      <c r="I73" s="2">
        <v>17</v>
      </c>
      <c r="J73" s="2">
        <v>11</v>
      </c>
      <c r="K73" s="2">
        <v>10</v>
      </c>
      <c r="L73" s="2">
        <v>1175</v>
      </c>
      <c r="M73" s="2">
        <v>240</v>
      </c>
      <c r="N73" s="2">
        <v>97</v>
      </c>
      <c r="O73" s="2">
        <v>2</v>
      </c>
      <c r="P73" s="2">
        <v>10</v>
      </c>
      <c r="Q73" s="2">
        <v>791</v>
      </c>
      <c r="R73" s="2">
        <v>17</v>
      </c>
      <c r="S73" s="2">
        <v>10</v>
      </c>
      <c r="T73" s="2">
        <v>8</v>
      </c>
      <c r="U73" s="2">
        <v>925</v>
      </c>
      <c r="V73" s="2">
        <v>140</v>
      </c>
      <c r="W73" s="2">
        <v>155</v>
      </c>
      <c r="X73" s="2">
        <v>29</v>
      </c>
      <c r="Y73" s="2">
        <v>600</v>
      </c>
      <c r="Z73" s="2">
        <v>4</v>
      </c>
      <c r="AA73" s="2" t="s">
        <v>104</v>
      </c>
      <c r="AE73" s="8">
        <f t="shared" si="24"/>
        <v>1457</v>
      </c>
      <c r="AF73" s="9">
        <f t="shared" si="25"/>
        <v>7.9615648592999314E-2</v>
      </c>
      <c r="AG73" s="9">
        <f t="shared" si="26"/>
        <v>0.65751544269045981</v>
      </c>
      <c r="AH73" s="10">
        <f t="shared" si="27"/>
        <v>0.22649279341111875</v>
      </c>
      <c r="AI73" s="8">
        <f t="shared" si="28"/>
        <v>1175</v>
      </c>
      <c r="AJ73" s="9">
        <f t="shared" si="29"/>
        <v>8.2553191489361702E-2</v>
      </c>
      <c r="AK73" s="9">
        <f t="shared" si="30"/>
        <v>8.5106382978723406E-3</v>
      </c>
      <c r="AL73" s="10">
        <f t="shared" si="31"/>
        <v>0.20425531914893616</v>
      </c>
      <c r="AM73" s="11">
        <f t="shared" si="32"/>
        <v>925</v>
      </c>
      <c r="AN73" s="9">
        <f t="shared" si="33"/>
        <v>0.16756756756756758</v>
      </c>
      <c r="AO73" s="9">
        <f t="shared" si="34"/>
        <v>0.64864864864864868</v>
      </c>
      <c r="AP73" s="10">
        <f t="shared" si="35"/>
        <v>0.15135135135135136</v>
      </c>
    </row>
    <row r="74" spans="1:42" x14ac:dyDescent="0.4">
      <c r="A74" s="7"/>
      <c r="B74" s="2">
        <v>73</v>
      </c>
      <c r="C74" s="2">
        <v>965</v>
      </c>
      <c r="D74" s="2">
        <v>511</v>
      </c>
      <c r="E74" s="2">
        <v>79</v>
      </c>
      <c r="F74" s="2">
        <v>5</v>
      </c>
      <c r="G74" s="2">
        <v>3</v>
      </c>
      <c r="H74" s="2">
        <v>361</v>
      </c>
      <c r="I74" s="2">
        <v>2</v>
      </c>
      <c r="J74" s="2">
        <v>4</v>
      </c>
      <c r="K74" s="2">
        <v>0</v>
      </c>
      <c r="L74" s="2">
        <v>720</v>
      </c>
      <c r="M74" s="2">
        <v>343</v>
      </c>
      <c r="N74" s="2">
        <v>63</v>
      </c>
      <c r="O74" s="2">
        <v>5</v>
      </c>
      <c r="P74" s="2">
        <v>2</v>
      </c>
      <c r="Q74" s="2">
        <v>301</v>
      </c>
      <c r="R74" s="2">
        <v>2</v>
      </c>
      <c r="S74" s="2">
        <v>4</v>
      </c>
      <c r="T74" s="2">
        <v>0</v>
      </c>
      <c r="U74" s="2">
        <v>425</v>
      </c>
      <c r="V74" s="2">
        <v>110</v>
      </c>
      <c r="W74" s="2">
        <v>20</v>
      </c>
      <c r="X74" s="2">
        <v>20</v>
      </c>
      <c r="Y74" s="2">
        <v>275</v>
      </c>
      <c r="Z74" s="2">
        <v>0</v>
      </c>
      <c r="AA74" s="2" t="s">
        <v>104</v>
      </c>
      <c r="AE74" s="8">
        <f t="shared" si="24"/>
        <v>965</v>
      </c>
      <c r="AF74" s="9">
        <f t="shared" si="25"/>
        <v>8.1865284974093261E-2</v>
      </c>
      <c r="AG74" s="9">
        <f t="shared" si="26"/>
        <v>0.37409326424870465</v>
      </c>
      <c r="AH74" s="10">
        <f t="shared" si="27"/>
        <v>0.52953367875647672</v>
      </c>
      <c r="AI74" s="8">
        <f t="shared" si="28"/>
        <v>720</v>
      </c>
      <c r="AJ74" s="9">
        <f t="shared" si="29"/>
        <v>8.7499999999999994E-2</v>
      </c>
      <c r="AK74" s="9">
        <f t="shared" si="30"/>
        <v>2.7777777777777779E-3</v>
      </c>
      <c r="AL74" s="10">
        <f t="shared" si="31"/>
        <v>0.47638888888888886</v>
      </c>
      <c r="AM74" s="11">
        <f t="shared" si="32"/>
        <v>425</v>
      </c>
      <c r="AN74" s="9">
        <f t="shared" si="33"/>
        <v>4.7058823529411764E-2</v>
      </c>
      <c r="AO74" s="9">
        <f t="shared" si="34"/>
        <v>0.6470588235294118</v>
      </c>
      <c r="AP74" s="10">
        <f t="shared" si="35"/>
        <v>0.25882352941176473</v>
      </c>
    </row>
    <row r="75" spans="1:42" x14ac:dyDescent="0.4">
      <c r="A75" s="7"/>
      <c r="B75" s="2">
        <v>74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 t="s">
        <v>104</v>
      </c>
      <c r="AE75" s="8">
        <f t="shared" si="24"/>
        <v>0</v>
      </c>
      <c r="AF75" s="9" t="e">
        <f t="shared" si="25"/>
        <v>#DIV/0!</v>
      </c>
      <c r="AG75" s="9" t="e">
        <f t="shared" si="26"/>
        <v>#DIV/0!</v>
      </c>
      <c r="AH75" s="10" t="e">
        <f t="shared" si="27"/>
        <v>#DIV/0!</v>
      </c>
      <c r="AI75" s="8">
        <f t="shared" si="28"/>
        <v>0</v>
      </c>
      <c r="AJ75" s="9" t="e">
        <f t="shared" si="29"/>
        <v>#DIV/0!</v>
      </c>
      <c r="AK75" s="9" t="e">
        <f t="shared" si="30"/>
        <v>#DIV/0!</v>
      </c>
      <c r="AL75" s="10" t="e">
        <f t="shared" si="31"/>
        <v>#DIV/0!</v>
      </c>
      <c r="AM75" s="11">
        <f t="shared" si="32"/>
        <v>0</v>
      </c>
      <c r="AN75" s="9" t="e">
        <f t="shared" si="33"/>
        <v>#DIV/0!</v>
      </c>
      <c r="AO75" s="9" t="e">
        <f t="shared" si="34"/>
        <v>#DIV/0!</v>
      </c>
      <c r="AP75" s="10" t="e">
        <f t="shared" si="35"/>
        <v>#DIV/0!</v>
      </c>
    </row>
    <row r="76" spans="1:42" x14ac:dyDescent="0.4">
      <c r="A76" s="7"/>
      <c r="B76" s="2">
        <v>75</v>
      </c>
      <c r="C76" s="2">
        <v>1205</v>
      </c>
      <c r="D76" s="2">
        <v>217</v>
      </c>
      <c r="E76" s="2">
        <v>146</v>
      </c>
      <c r="F76" s="2">
        <v>2</v>
      </c>
      <c r="G76" s="2">
        <v>6</v>
      </c>
      <c r="H76" s="2">
        <v>810</v>
      </c>
      <c r="I76" s="2">
        <v>12</v>
      </c>
      <c r="J76" s="2">
        <v>9</v>
      </c>
      <c r="K76" s="2">
        <v>3</v>
      </c>
      <c r="L76" s="2">
        <v>1001</v>
      </c>
      <c r="M76" s="2">
        <v>162</v>
      </c>
      <c r="N76" s="2">
        <v>138</v>
      </c>
      <c r="O76" s="2">
        <v>1</v>
      </c>
      <c r="P76" s="2">
        <v>6</v>
      </c>
      <c r="Q76" s="2">
        <v>674</v>
      </c>
      <c r="R76" s="2">
        <v>10</v>
      </c>
      <c r="S76" s="2">
        <v>9</v>
      </c>
      <c r="T76" s="2">
        <v>1</v>
      </c>
      <c r="U76" s="2">
        <v>1079.016183</v>
      </c>
      <c r="V76" s="2">
        <v>149.81167600000001</v>
      </c>
      <c r="W76" s="2">
        <v>174.78104500000001</v>
      </c>
      <c r="X76" s="2">
        <v>0</v>
      </c>
      <c r="Y76" s="2">
        <v>754.42346299999997</v>
      </c>
      <c r="Z76" s="2">
        <v>0</v>
      </c>
      <c r="AA76" s="2" t="s">
        <v>104</v>
      </c>
      <c r="AE76" s="8">
        <f t="shared" si="24"/>
        <v>1205</v>
      </c>
      <c r="AF76" s="9">
        <f t="shared" si="25"/>
        <v>0.12116182572614108</v>
      </c>
      <c r="AG76" s="9">
        <f t="shared" si="26"/>
        <v>0.67219917012448138</v>
      </c>
      <c r="AH76" s="10">
        <f t="shared" si="27"/>
        <v>0.18008298755186722</v>
      </c>
      <c r="AI76" s="8">
        <f t="shared" si="28"/>
        <v>1001</v>
      </c>
      <c r="AJ76" s="9">
        <f t="shared" si="29"/>
        <v>0.13786213786213786</v>
      </c>
      <c r="AK76" s="9">
        <f t="shared" si="30"/>
        <v>5.994005994005994E-3</v>
      </c>
      <c r="AL76" s="10">
        <f t="shared" si="31"/>
        <v>0.16183816183816183</v>
      </c>
      <c r="AM76" s="11">
        <f t="shared" si="32"/>
        <v>1079.016183</v>
      </c>
      <c r="AN76" s="9">
        <f t="shared" si="33"/>
        <v>0.16198185694866452</v>
      </c>
      <c r="AO76" s="9">
        <f t="shared" si="34"/>
        <v>0.69917715311967665</v>
      </c>
      <c r="AP76" s="10">
        <f t="shared" si="35"/>
        <v>0.13884099085842905</v>
      </c>
    </row>
    <row r="77" spans="1:42" x14ac:dyDescent="0.4">
      <c r="A77" s="7"/>
      <c r="B77" s="2">
        <v>76</v>
      </c>
      <c r="C77" s="2">
        <v>1270</v>
      </c>
      <c r="D77" s="2">
        <v>274</v>
      </c>
      <c r="E77" s="2">
        <v>117</v>
      </c>
      <c r="F77" s="2">
        <v>16</v>
      </c>
      <c r="G77" s="2">
        <v>2</v>
      </c>
      <c r="H77" s="2">
        <v>843</v>
      </c>
      <c r="I77" s="2">
        <v>4</v>
      </c>
      <c r="J77" s="2">
        <v>5</v>
      </c>
      <c r="K77" s="2">
        <v>9</v>
      </c>
      <c r="L77" s="2">
        <v>1042</v>
      </c>
      <c r="M77" s="2">
        <v>204</v>
      </c>
      <c r="N77" s="2">
        <v>100</v>
      </c>
      <c r="O77" s="2">
        <v>14</v>
      </c>
      <c r="P77" s="2">
        <v>2</v>
      </c>
      <c r="Q77" s="2">
        <v>708</v>
      </c>
      <c r="R77" s="2">
        <v>2</v>
      </c>
      <c r="S77" s="2">
        <v>4</v>
      </c>
      <c r="T77" s="2">
        <v>8</v>
      </c>
      <c r="U77" s="2">
        <v>905</v>
      </c>
      <c r="V77" s="2">
        <v>80</v>
      </c>
      <c r="W77" s="2">
        <v>110</v>
      </c>
      <c r="X77" s="2">
        <v>45</v>
      </c>
      <c r="Y77" s="2">
        <v>645</v>
      </c>
      <c r="Z77" s="2">
        <v>25</v>
      </c>
      <c r="AA77" s="2" t="s">
        <v>104</v>
      </c>
      <c r="AE77" s="8">
        <f t="shared" si="24"/>
        <v>1270</v>
      </c>
      <c r="AF77" s="9">
        <f t="shared" si="25"/>
        <v>9.212598425196851E-2</v>
      </c>
      <c r="AG77" s="9">
        <f t="shared" si="26"/>
        <v>0.66377952755905512</v>
      </c>
      <c r="AH77" s="10">
        <f t="shared" si="27"/>
        <v>0.215748031496063</v>
      </c>
      <c r="AI77" s="8">
        <f t="shared" si="28"/>
        <v>1042</v>
      </c>
      <c r="AJ77" s="9">
        <f t="shared" si="29"/>
        <v>9.5969289827255277E-2</v>
      </c>
      <c r="AK77" s="9">
        <f t="shared" si="30"/>
        <v>1.9193857965451055E-3</v>
      </c>
      <c r="AL77" s="10">
        <f t="shared" si="31"/>
        <v>0.19577735124760076</v>
      </c>
      <c r="AM77" s="11">
        <f t="shared" si="32"/>
        <v>905</v>
      </c>
      <c r="AN77" s="9">
        <f t="shared" si="33"/>
        <v>0.12154696132596685</v>
      </c>
      <c r="AO77" s="9">
        <f t="shared" si="34"/>
        <v>0.71270718232044195</v>
      </c>
      <c r="AP77" s="10">
        <f t="shared" si="35"/>
        <v>8.8397790055248615E-2</v>
      </c>
    </row>
    <row r="78" spans="1:42" x14ac:dyDescent="0.4">
      <c r="A78" s="7"/>
      <c r="B78" s="2">
        <v>77</v>
      </c>
      <c r="C78" s="2">
        <v>2085</v>
      </c>
      <c r="D78" s="2">
        <v>319</v>
      </c>
      <c r="E78" s="2">
        <v>174</v>
      </c>
      <c r="F78" s="2">
        <v>32</v>
      </c>
      <c r="G78" s="2">
        <v>2</v>
      </c>
      <c r="H78" s="2">
        <v>1531</v>
      </c>
      <c r="I78" s="2">
        <v>8</v>
      </c>
      <c r="J78" s="2">
        <v>9</v>
      </c>
      <c r="K78" s="2">
        <v>10</v>
      </c>
      <c r="L78" s="2">
        <v>1672</v>
      </c>
      <c r="M78" s="2">
        <v>241</v>
      </c>
      <c r="N78" s="2">
        <v>145</v>
      </c>
      <c r="O78" s="2">
        <v>26</v>
      </c>
      <c r="P78" s="2">
        <v>2</v>
      </c>
      <c r="Q78" s="2">
        <v>1242</v>
      </c>
      <c r="R78" s="2">
        <v>4</v>
      </c>
      <c r="S78" s="2">
        <v>2</v>
      </c>
      <c r="T78" s="2">
        <v>10</v>
      </c>
      <c r="U78" s="2">
        <v>1415.983817</v>
      </c>
      <c r="V78" s="2">
        <v>110.18832399999999</v>
      </c>
      <c r="W78" s="2">
        <v>235.21895499999999</v>
      </c>
      <c r="X78" s="2">
        <v>15</v>
      </c>
      <c r="Y78" s="2">
        <v>1054.5765369999999</v>
      </c>
      <c r="Z78" s="2">
        <v>0</v>
      </c>
      <c r="AA78" s="2" t="s">
        <v>104</v>
      </c>
      <c r="AE78" s="8">
        <f t="shared" si="24"/>
        <v>2085</v>
      </c>
      <c r="AF78" s="9">
        <f t="shared" si="25"/>
        <v>8.3453237410071948E-2</v>
      </c>
      <c r="AG78" s="9">
        <f t="shared" si="26"/>
        <v>0.73429256594724224</v>
      </c>
      <c r="AH78" s="10">
        <f t="shared" si="27"/>
        <v>0.15299760191846523</v>
      </c>
      <c r="AI78" s="8">
        <f t="shared" si="28"/>
        <v>1672</v>
      </c>
      <c r="AJ78" s="9">
        <f t="shared" si="29"/>
        <v>8.6722488038277507E-2</v>
      </c>
      <c r="AK78" s="9">
        <f t="shared" si="30"/>
        <v>1.1961722488038277E-3</v>
      </c>
      <c r="AL78" s="10">
        <f t="shared" si="31"/>
        <v>0.14413875598086123</v>
      </c>
      <c r="AM78" s="11">
        <f t="shared" si="32"/>
        <v>1415.983817</v>
      </c>
      <c r="AN78" s="9">
        <f t="shared" si="33"/>
        <v>0.16611697971121656</v>
      </c>
      <c r="AO78" s="9">
        <f t="shared" si="34"/>
        <v>0.74476595307021076</v>
      </c>
      <c r="AP78" s="10">
        <f t="shared" si="35"/>
        <v>7.7817502345085054E-2</v>
      </c>
    </row>
    <row r="79" spans="1:42" x14ac:dyDescent="0.4">
      <c r="A79" s="7"/>
      <c r="B79" s="2">
        <v>78</v>
      </c>
      <c r="C79" s="2">
        <v>1457</v>
      </c>
      <c r="D79" s="2">
        <v>226</v>
      </c>
      <c r="E79" s="2">
        <v>130</v>
      </c>
      <c r="F79" s="2">
        <v>17</v>
      </c>
      <c r="G79" s="2">
        <v>4</v>
      </c>
      <c r="H79" s="2">
        <v>1057</v>
      </c>
      <c r="I79" s="2">
        <v>2</v>
      </c>
      <c r="J79" s="2">
        <v>10</v>
      </c>
      <c r="K79" s="2">
        <v>11</v>
      </c>
      <c r="L79" s="2">
        <v>1144</v>
      </c>
      <c r="M79" s="2">
        <v>152</v>
      </c>
      <c r="N79" s="2">
        <v>115</v>
      </c>
      <c r="O79" s="2">
        <v>9</v>
      </c>
      <c r="P79" s="2">
        <v>4</v>
      </c>
      <c r="Q79" s="2">
        <v>847</v>
      </c>
      <c r="R79" s="2">
        <v>1</v>
      </c>
      <c r="S79" s="2">
        <v>9</v>
      </c>
      <c r="T79" s="2">
        <v>7</v>
      </c>
      <c r="U79" s="2">
        <v>1052.2245089999999</v>
      </c>
      <c r="V79" s="2">
        <v>36.720464999999997</v>
      </c>
      <c r="W79" s="2">
        <v>218.871689</v>
      </c>
      <c r="X79" s="2">
        <v>42.001767000000001</v>
      </c>
      <c r="Y79" s="2">
        <v>736.69119899999998</v>
      </c>
      <c r="Z79" s="2">
        <v>17.190476</v>
      </c>
      <c r="AA79" s="2" t="s">
        <v>104</v>
      </c>
      <c r="AE79" s="8">
        <f t="shared" si="24"/>
        <v>1457</v>
      </c>
      <c r="AF79" s="9">
        <f t="shared" si="25"/>
        <v>8.9224433768016476E-2</v>
      </c>
      <c r="AG79" s="9">
        <f t="shared" si="26"/>
        <v>0.72546328071379551</v>
      </c>
      <c r="AH79" s="10">
        <f t="shared" si="27"/>
        <v>0.15511324639670557</v>
      </c>
      <c r="AI79" s="8">
        <f t="shared" si="28"/>
        <v>1144</v>
      </c>
      <c r="AJ79" s="9">
        <f t="shared" si="29"/>
        <v>0.10052447552447552</v>
      </c>
      <c r="AK79" s="9">
        <f t="shared" si="30"/>
        <v>3.4965034965034965E-3</v>
      </c>
      <c r="AL79" s="10">
        <f t="shared" si="31"/>
        <v>0.13286713286713286</v>
      </c>
      <c r="AM79" s="11">
        <f t="shared" si="32"/>
        <v>1052.2245089999999</v>
      </c>
      <c r="AN79" s="9">
        <f t="shared" si="33"/>
        <v>0.20800854487604414</v>
      </c>
      <c r="AO79" s="9">
        <f t="shared" si="34"/>
        <v>0.70012738982874234</v>
      </c>
      <c r="AP79" s="10">
        <f t="shared" si="35"/>
        <v>3.4897937356446807E-2</v>
      </c>
    </row>
    <row r="80" spans="1:42" x14ac:dyDescent="0.4">
      <c r="A80" s="7"/>
      <c r="B80" s="2">
        <v>79</v>
      </c>
      <c r="C80" s="2">
        <v>1635</v>
      </c>
      <c r="D80" s="2">
        <v>381</v>
      </c>
      <c r="E80" s="2">
        <v>146</v>
      </c>
      <c r="F80" s="2">
        <v>7</v>
      </c>
      <c r="G80" s="2">
        <v>25</v>
      </c>
      <c r="H80" s="2">
        <v>1058</v>
      </c>
      <c r="I80" s="2">
        <v>12</v>
      </c>
      <c r="J80" s="2">
        <v>2</v>
      </c>
      <c r="K80" s="2">
        <v>4</v>
      </c>
      <c r="L80" s="2">
        <v>1349</v>
      </c>
      <c r="M80" s="2">
        <v>274</v>
      </c>
      <c r="N80" s="2">
        <v>141</v>
      </c>
      <c r="O80" s="2">
        <v>6</v>
      </c>
      <c r="P80" s="2">
        <v>18</v>
      </c>
      <c r="Q80" s="2">
        <v>896</v>
      </c>
      <c r="R80" s="2">
        <v>10</v>
      </c>
      <c r="S80" s="2">
        <v>1</v>
      </c>
      <c r="T80" s="2">
        <v>3</v>
      </c>
      <c r="U80" s="2">
        <v>1020</v>
      </c>
      <c r="V80" s="2">
        <v>305</v>
      </c>
      <c r="W80" s="2">
        <v>10</v>
      </c>
      <c r="X80" s="2">
        <v>0</v>
      </c>
      <c r="Y80" s="2">
        <v>704</v>
      </c>
      <c r="Z80" s="2">
        <v>0</v>
      </c>
      <c r="AA80" s="2" t="s">
        <v>104</v>
      </c>
      <c r="AE80" s="8">
        <f t="shared" si="24"/>
        <v>1635</v>
      </c>
      <c r="AF80" s="9">
        <f t="shared" si="25"/>
        <v>8.9296636085626907E-2</v>
      </c>
      <c r="AG80" s="9">
        <f t="shared" si="26"/>
        <v>0.64709480122324159</v>
      </c>
      <c r="AH80" s="10">
        <f t="shared" si="27"/>
        <v>0.23302752293577983</v>
      </c>
      <c r="AI80" s="8">
        <f t="shared" si="28"/>
        <v>1349</v>
      </c>
      <c r="AJ80" s="9">
        <f t="shared" si="29"/>
        <v>0.10452186805040771</v>
      </c>
      <c r="AK80" s="9">
        <f t="shared" si="30"/>
        <v>1.3343217197924388E-2</v>
      </c>
      <c r="AL80" s="10">
        <f t="shared" si="31"/>
        <v>0.20311341734618235</v>
      </c>
      <c r="AM80" s="11">
        <f t="shared" si="32"/>
        <v>1020</v>
      </c>
      <c r="AN80" s="9">
        <f t="shared" si="33"/>
        <v>9.8039215686274508E-3</v>
      </c>
      <c r="AO80" s="9">
        <f t="shared" si="34"/>
        <v>0.69019607843137254</v>
      </c>
      <c r="AP80" s="10">
        <f t="shared" si="35"/>
        <v>0.29901960784313725</v>
      </c>
    </row>
    <row r="81" spans="1:42" x14ac:dyDescent="0.4">
      <c r="A81" s="7"/>
      <c r="B81" s="2">
        <v>80</v>
      </c>
      <c r="C81" s="2">
        <v>2130</v>
      </c>
      <c r="D81" s="2">
        <v>395</v>
      </c>
      <c r="E81" s="2">
        <v>152</v>
      </c>
      <c r="F81" s="2">
        <v>15</v>
      </c>
      <c r="G81" s="2">
        <v>5</v>
      </c>
      <c r="H81" s="2">
        <v>1535</v>
      </c>
      <c r="I81" s="2">
        <v>18</v>
      </c>
      <c r="J81" s="2">
        <v>8</v>
      </c>
      <c r="K81" s="2">
        <v>2</v>
      </c>
      <c r="L81" s="2">
        <v>1764</v>
      </c>
      <c r="M81" s="2">
        <v>319</v>
      </c>
      <c r="N81" s="2">
        <v>146</v>
      </c>
      <c r="O81" s="2">
        <v>13</v>
      </c>
      <c r="P81" s="2">
        <v>4</v>
      </c>
      <c r="Q81" s="2">
        <v>1258</v>
      </c>
      <c r="R81" s="2">
        <v>16</v>
      </c>
      <c r="S81" s="2">
        <v>6</v>
      </c>
      <c r="T81" s="2">
        <v>2</v>
      </c>
      <c r="U81" s="2">
        <v>1335</v>
      </c>
      <c r="V81" s="2">
        <v>355</v>
      </c>
      <c r="W81" s="2">
        <v>125</v>
      </c>
      <c r="X81" s="2">
        <v>10</v>
      </c>
      <c r="Y81" s="2">
        <v>845</v>
      </c>
      <c r="Z81" s="2">
        <v>0</v>
      </c>
      <c r="AA81" s="2" t="s">
        <v>104</v>
      </c>
      <c r="AE81" s="8">
        <f t="shared" si="24"/>
        <v>2130</v>
      </c>
      <c r="AF81" s="9">
        <f t="shared" si="25"/>
        <v>7.1361502347417838E-2</v>
      </c>
      <c r="AG81" s="9">
        <f t="shared" si="26"/>
        <v>0.72065727699530513</v>
      </c>
      <c r="AH81" s="10">
        <f t="shared" si="27"/>
        <v>0.18544600938967137</v>
      </c>
      <c r="AI81" s="8">
        <f t="shared" si="28"/>
        <v>1764</v>
      </c>
      <c r="AJ81" s="9">
        <f t="shared" si="29"/>
        <v>8.2766439909297052E-2</v>
      </c>
      <c r="AK81" s="9">
        <f t="shared" si="30"/>
        <v>2.2675736961451248E-3</v>
      </c>
      <c r="AL81" s="10">
        <f t="shared" si="31"/>
        <v>0.18083900226757368</v>
      </c>
      <c r="AM81" s="11">
        <f t="shared" si="32"/>
        <v>1335</v>
      </c>
      <c r="AN81" s="9">
        <f t="shared" si="33"/>
        <v>9.3632958801498134E-2</v>
      </c>
      <c r="AO81" s="9">
        <f t="shared" si="34"/>
        <v>0.63295880149812733</v>
      </c>
      <c r="AP81" s="10">
        <f t="shared" si="35"/>
        <v>0.26591760299625467</v>
      </c>
    </row>
    <row r="82" spans="1:42" x14ac:dyDescent="0.4">
      <c r="A82" s="7"/>
      <c r="B82" s="2">
        <v>81</v>
      </c>
      <c r="C82" s="2">
        <v>1367</v>
      </c>
      <c r="D82" s="2">
        <v>612</v>
      </c>
      <c r="E82" s="2">
        <v>105</v>
      </c>
      <c r="F82" s="2">
        <v>8</v>
      </c>
      <c r="G82" s="2">
        <v>6</v>
      </c>
      <c r="H82" s="2">
        <v>626</v>
      </c>
      <c r="I82" s="2">
        <v>2</v>
      </c>
      <c r="J82" s="2">
        <v>0</v>
      </c>
      <c r="K82" s="2">
        <v>8</v>
      </c>
      <c r="L82" s="2">
        <v>1095</v>
      </c>
      <c r="M82" s="2">
        <v>462</v>
      </c>
      <c r="N82" s="2">
        <v>99</v>
      </c>
      <c r="O82" s="2">
        <v>5</v>
      </c>
      <c r="P82" s="2">
        <v>6</v>
      </c>
      <c r="Q82" s="2">
        <v>518</v>
      </c>
      <c r="R82" s="2">
        <v>2</v>
      </c>
      <c r="S82" s="2">
        <v>0</v>
      </c>
      <c r="T82" s="2">
        <v>3</v>
      </c>
      <c r="U82" s="2">
        <v>840</v>
      </c>
      <c r="V82" s="2">
        <v>210</v>
      </c>
      <c r="W82" s="2">
        <v>40</v>
      </c>
      <c r="X82" s="2">
        <v>0</v>
      </c>
      <c r="Y82" s="2">
        <v>570</v>
      </c>
      <c r="Z82" s="2">
        <v>25</v>
      </c>
      <c r="AA82" s="2" t="s">
        <v>104</v>
      </c>
      <c r="AE82" s="8">
        <f t="shared" si="24"/>
        <v>1367</v>
      </c>
      <c r="AF82" s="9">
        <f t="shared" si="25"/>
        <v>7.681053401609364E-2</v>
      </c>
      <c r="AG82" s="9">
        <f t="shared" si="26"/>
        <v>0.45793708851499632</v>
      </c>
      <c r="AH82" s="10">
        <f t="shared" si="27"/>
        <v>0.4476956839795172</v>
      </c>
      <c r="AI82" s="8">
        <f t="shared" si="28"/>
        <v>1095</v>
      </c>
      <c r="AJ82" s="9">
        <f t="shared" si="29"/>
        <v>9.0410958904109592E-2</v>
      </c>
      <c r="AK82" s="9">
        <f t="shared" si="30"/>
        <v>5.4794520547945206E-3</v>
      </c>
      <c r="AL82" s="10">
        <f t="shared" si="31"/>
        <v>0.42191780821917807</v>
      </c>
      <c r="AM82" s="11">
        <f t="shared" si="32"/>
        <v>840</v>
      </c>
      <c r="AN82" s="9">
        <f t="shared" si="33"/>
        <v>4.7619047619047616E-2</v>
      </c>
      <c r="AO82" s="9">
        <f t="shared" si="34"/>
        <v>0.6785714285714286</v>
      </c>
      <c r="AP82" s="10">
        <f t="shared" si="35"/>
        <v>0.25</v>
      </c>
    </row>
    <row r="83" spans="1:42" x14ac:dyDescent="0.4">
      <c r="A83" s="7"/>
      <c r="B83" s="2">
        <v>82</v>
      </c>
      <c r="C83" s="2">
        <v>2352</v>
      </c>
      <c r="D83" s="2">
        <v>585</v>
      </c>
      <c r="E83" s="2">
        <v>185</v>
      </c>
      <c r="F83" s="2">
        <v>20</v>
      </c>
      <c r="G83" s="2">
        <v>17</v>
      </c>
      <c r="H83" s="2">
        <v>1533</v>
      </c>
      <c r="I83" s="2">
        <v>4</v>
      </c>
      <c r="J83" s="2">
        <v>3</v>
      </c>
      <c r="K83" s="2">
        <v>5</v>
      </c>
      <c r="L83" s="2">
        <v>1897</v>
      </c>
      <c r="M83" s="2">
        <v>434</v>
      </c>
      <c r="N83" s="2">
        <v>153</v>
      </c>
      <c r="O83" s="2">
        <v>19</v>
      </c>
      <c r="P83" s="2">
        <v>16</v>
      </c>
      <c r="Q83" s="2">
        <v>1265</v>
      </c>
      <c r="R83" s="2">
        <v>4</v>
      </c>
      <c r="S83" s="2">
        <v>2</v>
      </c>
      <c r="T83" s="2">
        <v>4</v>
      </c>
      <c r="U83" s="2">
        <v>1795</v>
      </c>
      <c r="V83" s="2">
        <v>160</v>
      </c>
      <c r="W83" s="2">
        <v>230</v>
      </c>
      <c r="X83" s="2">
        <v>0</v>
      </c>
      <c r="Y83" s="2">
        <v>1370</v>
      </c>
      <c r="Z83" s="2">
        <v>35</v>
      </c>
      <c r="AA83" s="2" t="s">
        <v>104</v>
      </c>
      <c r="AE83" s="8">
        <f t="shared" si="24"/>
        <v>2352</v>
      </c>
      <c r="AF83" s="9">
        <f t="shared" si="25"/>
        <v>7.8656462585034018E-2</v>
      </c>
      <c r="AG83" s="9">
        <f t="shared" si="26"/>
        <v>0.6517857142857143</v>
      </c>
      <c r="AH83" s="10">
        <f t="shared" si="27"/>
        <v>0.24872448979591838</v>
      </c>
      <c r="AI83" s="8">
        <f t="shared" si="28"/>
        <v>1897</v>
      </c>
      <c r="AJ83" s="9">
        <f t="shared" si="29"/>
        <v>8.0653663679493934E-2</v>
      </c>
      <c r="AK83" s="9">
        <f t="shared" si="30"/>
        <v>8.4343700579862946E-3</v>
      </c>
      <c r="AL83" s="10">
        <f t="shared" si="31"/>
        <v>0.22878228782287824</v>
      </c>
      <c r="AM83" s="11">
        <f t="shared" si="32"/>
        <v>1795</v>
      </c>
      <c r="AN83" s="9">
        <f t="shared" si="33"/>
        <v>0.12813370473537605</v>
      </c>
      <c r="AO83" s="9">
        <f t="shared" si="34"/>
        <v>0.76323119777158777</v>
      </c>
      <c r="AP83" s="10">
        <f t="shared" si="35"/>
        <v>8.9136490250696379E-2</v>
      </c>
    </row>
    <row r="84" spans="1:42" x14ac:dyDescent="0.4">
      <c r="A84" s="7"/>
      <c r="B84" s="2">
        <v>83</v>
      </c>
      <c r="C84" s="2">
        <v>3007</v>
      </c>
      <c r="D84" s="2">
        <v>614</v>
      </c>
      <c r="E84" s="2">
        <v>175</v>
      </c>
      <c r="F84" s="2">
        <v>15</v>
      </c>
      <c r="G84" s="2">
        <v>9</v>
      </c>
      <c r="H84" s="2">
        <v>2165</v>
      </c>
      <c r="I84" s="2">
        <v>8</v>
      </c>
      <c r="J84" s="2">
        <v>12</v>
      </c>
      <c r="K84" s="2">
        <v>9</v>
      </c>
      <c r="L84" s="2">
        <v>2420</v>
      </c>
      <c r="M84" s="2">
        <v>415</v>
      </c>
      <c r="N84" s="2">
        <v>160</v>
      </c>
      <c r="O84" s="2">
        <v>11</v>
      </c>
      <c r="P84" s="2">
        <v>9</v>
      </c>
      <c r="Q84" s="2">
        <v>1810</v>
      </c>
      <c r="R84" s="2">
        <v>4</v>
      </c>
      <c r="S84" s="2">
        <v>4</v>
      </c>
      <c r="T84" s="2">
        <v>7</v>
      </c>
      <c r="U84" s="2">
        <v>1860</v>
      </c>
      <c r="V84" s="2">
        <v>130</v>
      </c>
      <c r="W84" s="2">
        <v>260</v>
      </c>
      <c r="X84" s="2">
        <v>0</v>
      </c>
      <c r="Y84" s="2">
        <v>1410</v>
      </c>
      <c r="Z84" s="2">
        <v>55</v>
      </c>
      <c r="AA84" s="2" t="s">
        <v>104</v>
      </c>
      <c r="AE84" s="8">
        <f t="shared" si="24"/>
        <v>3007</v>
      </c>
      <c r="AF84" s="9">
        <f t="shared" si="25"/>
        <v>5.8197539075490523E-2</v>
      </c>
      <c r="AG84" s="9">
        <f t="shared" si="26"/>
        <v>0.71998669770535417</v>
      </c>
      <c r="AH84" s="10">
        <f t="shared" si="27"/>
        <v>0.20419022281343532</v>
      </c>
      <c r="AI84" s="8">
        <f t="shared" si="28"/>
        <v>2420</v>
      </c>
      <c r="AJ84" s="9">
        <f t="shared" si="29"/>
        <v>6.6115702479338845E-2</v>
      </c>
      <c r="AK84" s="9">
        <f t="shared" si="30"/>
        <v>3.7190082644628099E-3</v>
      </c>
      <c r="AL84" s="10">
        <f t="shared" si="31"/>
        <v>0.17148760330578514</v>
      </c>
      <c r="AM84" s="11">
        <f t="shared" si="32"/>
        <v>1860</v>
      </c>
      <c r="AN84" s="9">
        <f t="shared" si="33"/>
        <v>0.13978494623655913</v>
      </c>
      <c r="AO84" s="9">
        <f t="shared" si="34"/>
        <v>0.75806451612903225</v>
      </c>
      <c r="AP84" s="10">
        <f t="shared" si="35"/>
        <v>6.9892473118279563E-2</v>
      </c>
    </row>
    <row r="85" spans="1:42" x14ac:dyDescent="0.4">
      <c r="A85" s="7"/>
      <c r="B85" s="2">
        <v>84</v>
      </c>
      <c r="C85" s="2">
        <v>1332</v>
      </c>
      <c r="D85" s="2">
        <v>316</v>
      </c>
      <c r="E85" s="2">
        <v>87</v>
      </c>
      <c r="F85" s="2">
        <v>1</v>
      </c>
      <c r="G85" s="2">
        <v>4</v>
      </c>
      <c r="H85" s="2">
        <v>909</v>
      </c>
      <c r="I85" s="2">
        <v>4</v>
      </c>
      <c r="J85" s="2">
        <v>2</v>
      </c>
      <c r="K85" s="2">
        <v>9</v>
      </c>
      <c r="L85" s="2">
        <v>1099</v>
      </c>
      <c r="M85" s="2">
        <v>257</v>
      </c>
      <c r="N85" s="2">
        <v>82</v>
      </c>
      <c r="O85" s="2">
        <v>1</v>
      </c>
      <c r="P85" s="2">
        <v>4</v>
      </c>
      <c r="Q85" s="2">
        <v>745</v>
      </c>
      <c r="R85" s="2">
        <v>4</v>
      </c>
      <c r="S85" s="2">
        <v>0</v>
      </c>
      <c r="T85" s="2">
        <v>6</v>
      </c>
      <c r="U85" s="2">
        <v>875.83346100000006</v>
      </c>
      <c r="V85" s="2">
        <v>267.29900500000002</v>
      </c>
      <c r="W85" s="2">
        <v>108.284295</v>
      </c>
      <c r="X85" s="2">
        <v>0</v>
      </c>
      <c r="Y85" s="2">
        <v>495.38631500000002</v>
      </c>
      <c r="Z85" s="2">
        <v>6.4782849999999996</v>
      </c>
      <c r="AA85" s="2" t="s">
        <v>104</v>
      </c>
      <c r="AE85" s="8">
        <f t="shared" si="24"/>
        <v>1332</v>
      </c>
      <c r="AF85" s="9">
        <f t="shared" si="25"/>
        <v>6.5315315315315314E-2</v>
      </c>
      <c r="AG85" s="9">
        <f t="shared" si="26"/>
        <v>0.68243243243243246</v>
      </c>
      <c r="AH85" s="10">
        <f t="shared" si="27"/>
        <v>0.23723723723723725</v>
      </c>
      <c r="AI85" s="8">
        <f t="shared" si="28"/>
        <v>1099</v>
      </c>
      <c r="AJ85" s="9">
        <f t="shared" si="29"/>
        <v>7.4613284804367602E-2</v>
      </c>
      <c r="AK85" s="9">
        <f t="shared" si="30"/>
        <v>3.6396724294813468E-3</v>
      </c>
      <c r="AL85" s="10">
        <f t="shared" si="31"/>
        <v>0.23384895359417651</v>
      </c>
      <c r="AM85" s="11">
        <f t="shared" si="32"/>
        <v>875.83346100000006</v>
      </c>
      <c r="AN85" s="9">
        <f t="shared" si="33"/>
        <v>0.12363571366223469</v>
      </c>
      <c r="AO85" s="9">
        <f t="shared" si="34"/>
        <v>0.56561702316600571</v>
      </c>
      <c r="AP85" s="10">
        <f t="shared" si="35"/>
        <v>0.30519387178334811</v>
      </c>
    </row>
    <row r="86" spans="1:42" x14ac:dyDescent="0.4">
      <c r="A86" s="7"/>
      <c r="B86" s="2">
        <v>85</v>
      </c>
      <c r="C86" s="2">
        <v>113</v>
      </c>
      <c r="D86" s="2">
        <v>4</v>
      </c>
      <c r="E86" s="2">
        <v>21</v>
      </c>
      <c r="F86" s="2">
        <v>0</v>
      </c>
      <c r="G86" s="2">
        <v>0</v>
      </c>
      <c r="H86" s="2">
        <v>87</v>
      </c>
      <c r="I86" s="2">
        <v>0</v>
      </c>
      <c r="J86" s="2">
        <v>0</v>
      </c>
      <c r="K86" s="2">
        <v>1</v>
      </c>
      <c r="L86" s="2">
        <v>100</v>
      </c>
      <c r="M86" s="2">
        <v>3</v>
      </c>
      <c r="N86" s="2">
        <v>21</v>
      </c>
      <c r="O86" s="2">
        <v>0</v>
      </c>
      <c r="P86" s="2">
        <v>0</v>
      </c>
      <c r="Q86" s="2">
        <v>75</v>
      </c>
      <c r="R86" s="2">
        <v>0</v>
      </c>
      <c r="S86" s="2">
        <v>0</v>
      </c>
      <c r="T86" s="2">
        <v>1</v>
      </c>
      <c r="U86" s="2">
        <v>70.992885999999999</v>
      </c>
      <c r="V86" s="2">
        <v>9.0184689999999996</v>
      </c>
      <c r="W86" s="2">
        <v>22.300692000000002</v>
      </c>
      <c r="X86" s="2">
        <v>0</v>
      </c>
      <c r="Y86" s="2">
        <v>39.203574000000003</v>
      </c>
      <c r="Z86" s="2">
        <v>0</v>
      </c>
      <c r="AA86" s="2" t="s">
        <v>104</v>
      </c>
      <c r="AE86" s="8">
        <f t="shared" si="24"/>
        <v>113</v>
      </c>
      <c r="AF86" s="9">
        <f t="shared" si="25"/>
        <v>0.18584070796460178</v>
      </c>
      <c r="AG86" s="9">
        <f t="shared" si="26"/>
        <v>0.76991150442477874</v>
      </c>
      <c r="AH86" s="10">
        <f t="shared" si="27"/>
        <v>3.5398230088495575E-2</v>
      </c>
      <c r="AI86" s="8">
        <f t="shared" si="28"/>
        <v>100</v>
      </c>
      <c r="AJ86" s="9">
        <f t="shared" si="29"/>
        <v>0.21</v>
      </c>
      <c r="AK86" s="9">
        <f t="shared" si="30"/>
        <v>0</v>
      </c>
      <c r="AL86" s="10">
        <f t="shared" si="31"/>
        <v>0.03</v>
      </c>
      <c r="AM86" s="11">
        <f t="shared" si="32"/>
        <v>70.992885999999999</v>
      </c>
      <c r="AN86" s="9">
        <f t="shared" si="33"/>
        <v>0.31412572803421462</v>
      </c>
      <c r="AO86" s="9">
        <f t="shared" si="34"/>
        <v>0.55221834480711218</v>
      </c>
      <c r="AP86" s="10">
        <f t="shared" si="35"/>
        <v>0.12703341853154132</v>
      </c>
    </row>
    <row r="87" spans="1:42" x14ac:dyDescent="0.4">
      <c r="A87" s="7"/>
      <c r="B87" s="2">
        <v>86</v>
      </c>
      <c r="C87" s="2">
        <v>551</v>
      </c>
      <c r="D87" s="2">
        <v>61</v>
      </c>
      <c r="E87" s="2">
        <v>50</v>
      </c>
      <c r="F87" s="2">
        <v>2</v>
      </c>
      <c r="G87" s="2">
        <v>0</v>
      </c>
      <c r="H87" s="2">
        <v>434</v>
      </c>
      <c r="I87" s="2">
        <v>3</v>
      </c>
      <c r="J87" s="2">
        <v>1</v>
      </c>
      <c r="K87" s="2">
        <v>0</v>
      </c>
      <c r="L87" s="2">
        <v>457</v>
      </c>
      <c r="M87" s="2">
        <v>46</v>
      </c>
      <c r="N87" s="2">
        <v>39</v>
      </c>
      <c r="O87" s="2">
        <v>2</v>
      </c>
      <c r="P87" s="2">
        <v>0</v>
      </c>
      <c r="Q87" s="2">
        <v>366</v>
      </c>
      <c r="R87" s="2">
        <v>3</v>
      </c>
      <c r="S87" s="2">
        <v>1</v>
      </c>
      <c r="T87" s="2">
        <v>0</v>
      </c>
      <c r="U87" s="2">
        <v>513.93147699999997</v>
      </c>
      <c r="V87" s="2">
        <v>11.117543</v>
      </c>
      <c r="W87" s="2">
        <v>110.50698300000001</v>
      </c>
      <c r="X87" s="2">
        <v>0</v>
      </c>
      <c r="Y87" s="2">
        <v>392.30695100000003</v>
      </c>
      <c r="Z87" s="2">
        <v>0</v>
      </c>
      <c r="AA87" s="2" t="s">
        <v>104</v>
      </c>
      <c r="AE87" s="8">
        <f t="shared" si="24"/>
        <v>551</v>
      </c>
      <c r="AF87" s="9">
        <f t="shared" si="25"/>
        <v>9.0744101633393831E-2</v>
      </c>
      <c r="AG87" s="9">
        <f t="shared" si="26"/>
        <v>0.78765880217785844</v>
      </c>
      <c r="AH87" s="10">
        <f t="shared" si="27"/>
        <v>0.11070780399274047</v>
      </c>
      <c r="AI87" s="8">
        <f t="shared" si="28"/>
        <v>457</v>
      </c>
      <c r="AJ87" s="9">
        <f t="shared" si="29"/>
        <v>8.5339168490153175E-2</v>
      </c>
      <c r="AK87" s="9">
        <f t="shared" si="30"/>
        <v>0</v>
      </c>
      <c r="AL87" s="10">
        <f t="shared" si="31"/>
        <v>0.10065645514223195</v>
      </c>
      <c r="AM87" s="11">
        <f t="shared" si="32"/>
        <v>513.93147699999997</v>
      </c>
      <c r="AN87" s="9">
        <f t="shared" si="33"/>
        <v>0.2150227957335254</v>
      </c>
      <c r="AO87" s="9">
        <f t="shared" si="34"/>
        <v>0.7633448592992097</v>
      </c>
      <c r="AP87" s="10">
        <f t="shared" si="35"/>
        <v>2.1632344967264964E-2</v>
      </c>
    </row>
    <row r="88" spans="1:42" x14ac:dyDescent="0.4">
      <c r="A88" s="7"/>
      <c r="B88" s="2">
        <v>87</v>
      </c>
      <c r="C88" s="2">
        <v>9</v>
      </c>
      <c r="D88" s="2">
        <v>5</v>
      </c>
      <c r="E88" s="2">
        <v>0</v>
      </c>
      <c r="F88" s="2">
        <v>0</v>
      </c>
      <c r="G88" s="2">
        <v>0</v>
      </c>
      <c r="H88" s="2">
        <v>4</v>
      </c>
      <c r="I88" s="2">
        <v>0</v>
      </c>
      <c r="J88" s="2">
        <v>0</v>
      </c>
      <c r="K88" s="2">
        <v>0</v>
      </c>
      <c r="L88" s="2">
        <v>4</v>
      </c>
      <c r="M88" s="2">
        <v>2</v>
      </c>
      <c r="N88" s="2">
        <v>0</v>
      </c>
      <c r="O88" s="2">
        <v>0</v>
      </c>
      <c r="P88" s="2">
        <v>0</v>
      </c>
      <c r="Q88" s="2">
        <v>2</v>
      </c>
      <c r="R88" s="2">
        <v>0</v>
      </c>
      <c r="S88" s="2">
        <v>0</v>
      </c>
      <c r="T88" s="2">
        <v>0</v>
      </c>
      <c r="U88" s="2">
        <v>36.565710000000003</v>
      </c>
      <c r="V88" s="2">
        <v>9.4878520000000002</v>
      </c>
      <c r="W88" s="2">
        <v>0.48541000000000001</v>
      </c>
      <c r="X88" s="2">
        <v>0</v>
      </c>
      <c r="Y88" s="2">
        <v>26.126555</v>
      </c>
      <c r="Z88" s="2">
        <v>0.46589199999999997</v>
      </c>
      <c r="AA88" s="2" t="s">
        <v>104</v>
      </c>
      <c r="AE88" s="8">
        <f t="shared" si="24"/>
        <v>9</v>
      </c>
      <c r="AF88" s="9">
        <f t="shared" si="25"/>
        <v>0</v>
      </c>
      <c r="AG88" s="9">
        <f t="shared" si="26"/>
        <v>0.44444444444444442</v>
      </c>
      <c r="AH88" s="10">
        <f t="shared" si="27"/>
        <v>0.55555555555555558</v>
      </c>
      <c r="AI88" s="8">
        <f t="shared" si="28"/>
        <v>4</v>
      </c>
      <c r="AJ88" s="9">
        <f t="shared" si="29"/>
        <v>0</v>
      </c>
      <c r="AK88" s="9">
        <f t="shared" si="30"/>
        <v>0</v>
      </c>
      <c r="AL88" s="10">
        <f t="shared" si="31"/>
        <v>0.5</v>
      </c>
      <c r="AM88" s="11">
        <f t="shared" si="32"/>
        <v>36.565710000000003</v>
      </c>
      <c r="AN88" s="9">
        <f t="shared" si="33"/>
        <v>1.3275005462768259E-2</v>
      </c>
      <c r="AO88" s="9">
        <f t="shared" si="34"/>
        <v>0.71450971415569386</v>
      </c>
      <c r="AP88" s="10">
        <f t="shared" si="35"/>
        <v>0.25947402634872946</v>
      </c>
    </row>
    <row r="89" spans="1:42" x14ac:dyDescent="0.4">
      <c r="A89" s="7"/>
      <c r="B89" s="2">
        <v>88</v>
      </c>
      <c r="C89" s="2">
        <v>1488</v>
      </c>
      <c r="D89" s="2">
        <v>941</v>
      </c>
      <c r="E89" s="2">
        <v>94</v>
      </c>
      <c r="F89" s="2">
        <v>28</v>
      </c>
      <c r="G89" s="2">
        <v>5</v>
      </c>
      <c r="H89" s="2">
        <v>400</v>
      </c>
      <c r="I89" s="2">
        <v>14</v>
      </c>
      <c r="J89" s="2">
        <v>4</v>
      </c>
      <c r="K89" s="2">
        <v>2</v>
      </c>
      <c r="L89" s="2">
        <v>1106</v>
      </c>
      <c r="M89" s="2">
        <v>642</v>
      </c>
      <c r="N89" s="2">
        <v>86</v>
      </c>
      <c r="O89" s="2">
        <v>20</v>
      </c>
      <c r="P89" s="2">
        <v>5</v>
      </c>
      <c r="Q89" s="2">
        <v>333</v>
      </c>
      <c r="R89" s="2">
        <v>14</v>
      </c>
      <c r="S89" s="2">
        <v>4</v>
      </c>
      <c r="T89" s="2">
        <v>2</v>
      </c>
      <c r="U89" s="2">
        <v>715</v>
      </c>
      <c r="V89" s="2">
        <v>415</v>
      </c>
      <c r="W89" s="2">
        <v>60</v>
      </c>
      <c r="X89" s="2">
        <v>25</v>
      </c>
      <c r="Y89" s="2">
        <v>214</v>
      </c>
      <c r="Z89" s="2">
        <v>0</v>
      </c>
      <c r="AA89" s="2" t="s">
        <v>104</v>
      </c>
      <c r="AE89" s="8">
        <f t="shared" si="24"/>
        <v>1488</v>
      </c>
      <c r="AF89" s="9">
        <f t="shared" si="25"/>
        <v>6.3172043010752688E-2</v>
      </c>
      <c r="AG89" s="9">
        <f t="shared" si="26"/>
        <v>0.26881720430107525</v>
      </c>
      <c r="AH89" s="10">
        <f t="shared" si="27"/>
        <v>0.63239247311827962</v>
      </c>
      <c r="AI89" s="8">
        <f t="shared" si="28"/>
        <v>1106</v>
      </c>
      <c r="AJ89" s="9">
        <f t="shared" si="29"/>
        <v>7.7757685352622063E-2</v>
      </c>
      <c r="AK89" s="9">
        <f t="shared" si="30"/>
        <v>4.5207956600361665E-3</v>
      </c>
      <c r="AL89" s="10">
        <f t="shared" si="31"/>
        <v>0.58047016274864371</v>
      </c>
      <c r="AM89" s="11">
        <f t="shared" si="32"/>
        <v>715</v>
      </c>
      <c r="AN89" s="9">
        <f t="shared" si="33"/>
        <v>8.3916083916083919E-2</v>
      </c>
      <c r="AO89" s="9">
        <f t="shared" si="34"/>
        <v>0.2993006993006993</v>
      </c>
      <c r="AP89" s="10">
        <f t="shared" si="35"/>
        <v>0.58041958041958042</v>
      </c>
    </row>
    <row r="90" spans="1:42" x14ac:dyDescent="0.4">
      <c r="A90" s="7"/>
      <c r="B90" s="2">
        <v>89</v>
      </c>
      <c r="C90" s="2">
        <v>889</v>
      </c>
      <c r="D90" s="2">
        <v>383</v>
      </c>
      <c r="E90" s="2">
        <v>69</v>
      </c>
      <c r="F90" s="2">
        <v>9</v>
      </c>
      <c r="G90" s="2">
        <v>7</v>
      </c>
      <c r="H90" s="2">
        <v>404</v>
      </c>
      <c r="I90" s="2">
        <v>10</v>
      </c>
      <c r="J90" s="2">
        <v>1</v>
      </c>
      <c r="K90" s="2">
        <v>6</v>
      </c>
      <c r="L90" s="2">
        <v>715</v>
      </c>
      <c r="M90" s="2">
        <v>292</v>
      </c>
      <c r="N90" s="2">
        <v>64</v>
      </c>
      <c r="O90" s="2">
        <v>4</v>
      </c>
      <c r="P90" s="2">
        <v>5</v>
      </c>
      <c r="Q90" s="2">
        <v>338</v>
      </c>
      <c r="R90" s="2">
        <v>9</v>
      </c>
      <c r="S90" s="2">
        <v>1</v>
      </c>
      <c r="T90" s="2">
        <v>2</v>
      </c>
      <c r="U90" s="2">
        <v>486.82956799999999</v>
      </c>
      <c r="V90" s="2">
        <v>171.54069799999999</v>
      </c>
      <c r="W90" s="2">
        <v>21.443662</v>
      </c>
      <c r="X90" s="2">
        <v>0</v>
      </c>
      <c r="Y90" s="2">
        <v>274.91334499999999</v>
      </c>
      <c r="Z90" s="2">
        <v>17</v>
      </c>
      <c r="AA90" s="2" t="s">
        <v>104</v>
      </c>
      <c r="AE90" s="8">
        <f t="shared" si="24"/>
        <v>889</v>
      </c>
      <c r="AF90" s="9">
        <f t="shared" si="25"/>
        <v>7.7615298087739037E-2</v>
      </c>
      <c r="AG90" s="9">
        <f t="shared" si="26"/>
        <v>0.45444319460067489</v>
      </c>
      <c r="AH90" s="10">
        <f t="shared" si="27"/>
        <v>0.43082114735658045</v>
      </c>
      <c r="AI90" s="8">
        <f t="shared" si="28"/>
        <v>715</v>
      </c>
      <c r="AJ90" s="9">
        <f t="shared" si="29"/>
        <v>8.951048951048951E-2</v>
      </c>
      <c r="AK90" s="9">
        <f t="shared" si="30"/>
        <v>6.993006993006993E-3</v>
      </c>
      <c r="AL90" s="10">
        <f t="shared" si="31"/>
        <v>0.40839160839160837</v>
      </c>
      <c r="AM90" s="11">
        <f t="shared" si="32"/>
        <v>486.82956799999999</v>
      </c>
      <c r="AN90" s="9">
        <f t="shared" si="33"/>
        <v>4.4047575187544895E-2</v>
      </c>
      <c r="AO90" s="9">
        <f t="shared" si="34"/>
        <v>0.56470141312369915</v>
      </c>
      <c r="AP90" s="10">
        <f t="shared" si="35"/>
        <v>0.35236294028878706</v>
      </c>
    </row>
    <row r="91" spans="1:42" x14ac:dyDescent="0.4">
      <c r="A91" s="7"/>
      <c r="B91" s="2">
        <v>90</v>
      </c>
      <c r="C91" s="2">
        <v>1445</v>
      </c>
      <c r="D91" s="2">
        <v>798</v>
      </c>
      <c r="E91" s="2">
        <v>70</v>
      </c>
      <c r="F91" s="2">
        <v>22</v>
      </c>
      <c r="G91" s="2">
        <v>4</v>
      </c>
      <c r="H91" s="2">
        <v>519</v>
      </c>
      <c r="I91" s="2">
        <v>13</v>
      </c>
      <c r="J91" s="2">
        <v>10</v>
      </c>
      <c r="K91" s="2">
        <v>9</v>
      </c>
      <c r="L91" s="2">
        <v>1060</v>
      </c>
      <c r="M91" s="2">
        <v>539</v>
      </c>
      <c r="N91" s="2">
        <v>60</v>
      </c>
      <c r="O91" s="2">
        <v>13</v>
      </c>
      <c r="P91" s="2">
        <v>4</v>
      </c>
      <c r="Q91" s="2">
        <v>418</v>
      </c>
      <c r="R91" s="2">
        <v>12</v>
      </c>
      <c r="S91" s="2">
        <v>10</v>
      </c>
      <c r="T91" s="2">
        <v>4</v>
      </c>
      <c r="U91" s="2">
        <v>773.17043200000001</v>
      </c>
      <c r="V91" s="2">
        <v>353.45930199999998</v>
      </c>
      <c r="W91" s="2">
        <v>13.556338</v>
      </c>
      <c r="X91" s="2">
        <v>0</v>
      </c>
      <c r="Y91" s="2">
        <v>400.08665500000001</v>
      </c>
      <c r="Z91" s="2">
        <v>3</v>
      </c>
      <c r="AA91" s="2" t="s">
        <v>104</v>
      </c>
      <c r="AE91" s="8">
        <f t="shared" si="24"/>
        <v>1445</v>
      </c>
      <c r="AF91" s="9">
        <f t="shared" si="25"/>
        <v>4.8442906574394463E-2</v>
      </c>
      <c r="AG91" s="9">
        <f t="shared" si="26"/>
        <v>0.35916955017301039</v>
      </c>
      <c r="AH91" s="10">
        <f t="shared" si="27"/>
        <v>0.55224913494809691</v>
      </c>
      <c r="AI91" s="8">
        <f t="shared" si="28"/>
        <v>1060</v>
      </c>
      <c r="AJ91" s="9">
        <f t="shared" si="29"/>
        <v>5.6603773584905662E-2</v>
      </c>
      <c r="AK91" s="9">
        <f t="shared" si="30"/>
        <v>3.7735849056603774E-3</v>
      </c>
      <c r="AL91" s="10">
        <f t="shared" si="31"/>
        <v>0.5084905660377359</v>
      </c>
      <c r="AM91" s="11">
        <f t="shared" si="32"/>
        <v>773.17043200000001</v>
      </c>
      <c r="AN91" s="9">
        <f t="shared" si="33"/>
        <v>1.7533440802868158E-2</v>
      </c>
      <c r="AO91" s="9">
        <f t="shared" si="34"/>
        <v>0.51746243575957129</v>
      </c>
      <c r="AP91" s="10">
        <f t="shared" si="35"/>
        <v>0.45715574131008668</v>
      </c>
    </row>
    <row r="92" spans="1:42" x14ac:dyDescent="0.4">
      <c r="A92" s="7"/>
      <c r="B92" s="2">
        <v>91</v>
      </c>
      <c r="C92" s="2">
        <v>2374</v>
      </c>
      <c r="D92" s="2">
        <v>1400</v>
      </c>
      <c r="E92" s="2">
        <v>147</v>
      </c>
      <c r="F92" s="2">
        <v>19</v>
      </c>
      <c r="G92" s="2">
        <v>4</v>
      </c>
      <c r="H92" s="2">
        <v>776</v>
      </c>
      <c r="I92" s="2">
        <v>13</v>
      </c>
      <c r="J92" s="2">
        <v>11</v>
      </c>
      <c r="K92" s="2">
        <v>4</v>
      </c>
      <c r="L92" s="2">
        <v>1843</v>
      </c>
      <c r="M92" s="2">
        <v>1023</v>
      </c>
      <c r="N92" s="2">
        <v>137</v>
      </c>
      <c r="O92" s="2">
        <v>19</v>
      </c>
      <c r="P92" s="2">
        <v>4</v>
      </c>
      <c r="Q92" s="2">
        <v>640</v>
      </c>
      <c r="R92" s="2">
        <v>7</v>
      </c>
      <c r="S92" s="2">
        <v>11</v>
      </c>
      <c r="T92" s="2">
        <v>2</v>
      </c>
      <c r="U92" s="2">
        <v>1364.6714629999999</v>
      </c>
      <c r="V92" s="2">
        <v>652.040572</v>
      </c>
      <c r="W92" s="2">
        <v>242.953181</v>
      </c>
      <c r="X92" s="2">
        <v>0</v>
      </c>
      <c r="Y92" s="2">
        <v>469.67770999999999</v>
      </c>
      <c r="Z92" s="2">
        <v>0</v>
      </c>
      <c r="AA92" s="2" t="s">
        <v>104</v>
      </c>
      <c r="AE92" s="8">
        <f t="shared" si="24"/>
        <v>2374</v>
      </c>
      <c r="AF92" s="9">
        <f t="shared" si="25"/>
        <v>6.1920808761583825E-2</v>
      </c>
      <c r="AG92" s="9">
        <f t="shared" si="26"/>
        <v>0.32687447346251053</v>
      </c>
      <c r="AH92" s="10">
        <f t="shared" si="27"/>
        <v>0.58972198820556021</v>
      </c>
      <c r="AI92" s="8">
        <f t="shared" si="28"/>
        <v>1843</v>
      </c>
      <c r="AJ92" s="9">
        <f t="shared" si="29"/>
        <v>7.4335322843190457E-2</v>
      </c>
      <c r="AK92" s="9">
        <f t="shared" si="30"/>
        <v>2.170374389582203E-3</v>
      </c>
      <c r="AL92" s="10">
        <f t="shared" si="31"/>
        <v>0.55507325013564834</v>
      </c>
      <c r="AM92" s="11">
        <f t="shared" si="32"/>
        <v>1364.6714629999999</v>
      </c>
      <c r="AN92" s="9">
        <f t="shared" si="33"/>
        <v>0.17803052792348162</v>
      </c>
      <c r="AO92" s="9">
        <f t="shared" si="34"/>
        <v>0.34416907126312496</v>
      </c>
      <c r="AP92" s="10">
        <f t="shared" si="35"/>
        <v>0.47780040081339348</v>
      </c>
    </row>
    <row r="93" spans="1:42" x14ac:dyDescent="0.4">
      <c r="A93" s="7"/>
      <c r="B93" s="2">
        <v>92</v>
      </c>
      <c r="C93" s="2">
        <v>2120</v>
      </c>
      <c r="D93" s="2">
        <v>1337</v>
      </c>
      <c r="E93" s="2">
        <v>181</v>
      </c>
      <c r="F93" s="2">
        <v>11</v>
      </c>
      <c r="G93" s="2">
        <v>2</v>
      </c>
      <c r="H93" s="2">
        <v>556</v>
      </c>
      <c r="I93" s="2">
        <v>14</v>
      </c>
      <c r="J93" s="2">
        <v>15</v>
      </c>
      <c r="K93" s="2">
        <v>4</v>
      </c>
      <c r="L93" s="2">
        <v>1668</v>
      </c>
      <c r="M93" s="2">
        <v>986</v>
      </c>
      <c r="N93" s="2">
        <v>175</v>
      </c>
      <c r="O93" s="2">
        <v>9</v>
      </c>
      <c r="P93" s="2">
        <v>2</v>
      </c>
      <c r="Q93" s="2">
        <v>468</v>
      </c>
      <c r="R93" s="2">
        <v>11</v>
      </c>
      <c r="S93" s="2">
        <v>13</v>
      </c>
      <c r="T93" s="2">
        <v>4</v>
      </c>
      <c r="U93" s="2">
        <v>1395</v>
      </c>
      <c r="V93" s="2">
        <v>550</v>
      </c>
      <c r="W93" s="2">
        <v>410</v>
      </c>
      <c r="X93" s="2">
        <v>50</v>
      </c>
      <c r="Y93" s="2">
        <v>380</v>
      </c>
      <c r="Z93" s="2">
        <v>10</v>
      </c>
      <c r="AA93" s="2" t="s">
        <v>104</v>
      </c>
      <c r="AE93" s="8">
        <f t="shared" si="24"/>
        <v>2120</v>
      </c>
      <c r="AF93" s="9">
        <f t="shared" si="25"/>
        <v>8.5377358490566033E-2</v>
      </c>
      <c r="AG93" s="9">
        <f t="shared" si="26"/>
        <v>0.26226415094339622</v>
      </c>
      <c r="AH93" s="10">
        <f t="shared" si="27"/>
        <v>0.63066037735849056</v>
      </c>
      <c r="AI93" s="8">
        <f t="shared" si="28"/>
        <v>1668</v>
      </c>
      <c r="AJ93" s="9">
        <f t="shared" si="29"/>
        <v>0.10491606714628297</v>
      </c>
      <c r="AK93" s="9">
        <f t="shared" si="30"/>
        <v>1.199040767386091E-3</v>
      </c>
      <c r="AL93" s="10">
        <f t="shared" si="31"/>
        <v>0.59112709832134291</v>
      </c>
      <c r="AM93" s="11">
        <f t="shared" si="32"/>
        <v>1395</v>
      </c>
      <c r="AN93" s="9">
        <f t="shared" si="33"/>
        <v>0.29390681003584229</v>
      </c>
      <c r="AO93" s="9">
        <f t="shared" si="34"/>
        <v>0.27240143369175629</v>
      </c>
      <c r="AP93" s="10">
        <f t="shared" si="35"/>
        <v>0.3942652329749104</v>
      </c>
    </row>
    <row r="94" spans="1:42" x14ac:dyDescent="0.4">
      <c r="A94" s="7"/>
      <c r="B94" s="2">
        <v>93</v>
      </c>
      <c r="C94" s="2">
        <v>2975</v>
      </c>
      <c r="D94" s="2">
        <v>2124</v>
      </c>
      <c r="E94" s="2">
        <v>109</v>
      </c>
      <c r="F94" s="2">
        <v>30</v>
      </c>
      <c r="G94" s="2">
        <v>2</v>
      </c>
      <c r="H94" s="2">
        <v>678</v>
      </c>
      <c r="I94" s="2">
        <v>6</v>
      </c>
      <c r="J94" s="2">
        <v>12</v>
      </c>
      <c r="K94" s="2">
        <v>14</v>
      </c>
      <c r="L94" s="2">
        <v>2162</v>
      </c>
      <c r="M94" s="2">
        <v>1425</v>
      </c>
      <c r="N94" s="2">
        <v>91</v>
      </c>
      <c r="O94" s="2">
        <v>13</v>
      </c>
      <c r="P94" s="2">
        <v>2</v>
      </c>
      <c r="Q94" s="2">
        <v>601</v>
      </c>
      <c r="R94" s="2">
        <v>6</v>
      </c>
      <c r="S94" s="2">
        <v>12</v>
      </c>
      <c r="T94" s="2">
        <v>12</v>
      </c>
      <c r="U94" s="2">
        <v>1674.4993360000001</v>
      </c>
      <c r="V94" s="2">
        <v>1138.4700049999999</v>
      </c>
      <c r="W94" s="2">
        <v>58.650874000000002</v>
      </c>
      <c r="X94" s="2">
        <v>15</v>
      </c>
      <c r="Y94" s="2">
        <v>442.52618100000001</v>
      </c>
      <c r="Z94" s="2">
        <v>15</v>
      </c>
      <c r="AA94" s="2" t="s">
        <v>104</v>
      </c>
      <c r="AE94" s="8">
        <f t="shared" si="24"/>
        <v>2975</v>
      </c>
      <c r="AF94" s="9">
        <f t="shared" si="25"/>
        <v>3.6638655462184873E-2</v>
      </c>
      <c r="AG94" s="9">
        <f t="shared" si="26"/>
        <v>0.22789915966386554</v>
      </c>
      <c r="AH94" s="10">
        <f t="shared" si="27"/>
        <v>0.71394957983193275</v>
      </c>
      <c r="AI94" s="8">
        <f t="shared" si="28"/>
        <v>2162</v>
      </c>
      <c r="AJ94" s="9">
        <f t="shared" si="29"/>
        <v>4.2090656799259947E-2</v>
      </c>
      <c r="AK94" s="9">
        <f t="shared" si="30"/>
        <v>9.2506938020351531E-4</v>
      </c>
      <c r="AL94" s="10">
        <f t="shared" si="31"/>
        <v>0.65911193339500462</v>
      </c>
      <c r="AM94" s="11">
        <f t="shared" si="32"/>
        <v>1674.4993360000001</v>
      </c>
      <c r="AN94" s="9">
        <f t="shared" si="33"/>
        <v>3.5025916546556339E-2</v>
      </c>
      <c r="AO94" s="9">
        <f t="shared" si="34"/>
        <v>0.26427372736802329</v>
      </c>
      <c r="AP94" s="10">
        <f t="shared" si="35"/>
        <v>0.67988680587927075</v>
      </c>
    </row>
    <row r="95" spans="1:42" x14ac:dyDescent="0.4">
      <c r="A95" s="7"/>
      <c r="B95" s="2">
        <v>94</v>
      </c>
      <c r="C95" s="2">
        <v>2701</v>
      </c>
      <c r="D95" s="2">
        <v>1784</v>
      </c>
      <c r="E95" s="2">
        <v>174</v>
      </c>
      <c r="F95" s="2">
        <v>13</v>
      </c>
      <c r="G95" s="2">
        <v>9</v>
      </c>
      <c r="H95" s="2">
        <v>700</v>
      </c>
      <c r="I95" s="2">
        <v>4</v>
      </c>
      <c r="J95" s="2">
        <v>14</v>
      </c>
      <c r="K95" s="2">
        <v>3</v>
      </c>
      <c r="L95" s="2">
        <v>2094</v>
      </c>
      <c r="M95" s="2">
        <v>1284</v>
      </c>
      <c r="N95" s="2">
        <v>163</v>
      </c>
      <c r="O95" s="2">
        <v>13</v>
      </c>
      <c r="P95" s="2">
        <v>5</v>
      </c>
      <c r="Q95" s="2">
        <v>616</v>
      </c>
      <c r="R95" s="2">
        <v>3</v>
      </c>
      <c r="S95" s="2">
        <v>7</v>
      </c>
      <c r="T95" s="2">
        <v>3</v>
      </c>
      <c r="U95" s="2">
        <v>1350</v>
      </c>
      <c r="V95" s="2">
        <v>660</v>
      </c>
      <c r="W95" s="2">
        <v>260</v>
      </c>
      <c r="X95" s="2">
        <v>4</v>
      </c>
      <c r="Y95" s="2">
        <v>409</v>
      </c>
      <c r="Z95" s="2">
        <v>19</v>
      </c>
      <c r="AA95" s="2" t="s">
        <v>104</v>
      </c>
      <c r="AE95" s="8">
        <f t="shared" si="24"/>
        <v>2701</v>
      </c>
      <c r="AF95" s="9">
        <f t="shared" si="25"/>
        <v>6.4420584968530176E-2</v>
      </c>
      <c r="AG95" s="9">
        <f t="shared" si="26"/>
        <v>0.25916327286190299</v>
      </c>
      <c r="AH95" s="10">
        <f t="shared" si="27"/>
        <v>0.66049611255090712</v>
      </c>
      <c r="AI95" s="8">
        <f t="shared" si="28"/>
        <v>2094</v>
      </c>
      <c r="AJ95" s="9">
        <f t="shared" si="29"/>
        <v>7.7841451766953201E-2</v>
      </c>
      <c r="AK95" s="9">
        <f t="shared" si="30"/>
        <v>2.3877745940783192E-3</v>
      </c>
      <c r="AL95" s="10">
        <f t="shared" si="31"/>
        <v>0.61318051575931232</v>
      </c>
      <c r="AM95" s="11">
        <f t="shared" si="32"/>
        <v>1350</v>
      </c>
      <c r="AN95" s="9">
        <f t="shared" si="33"/>
        <v>0.19259259259259259</v>
      </c>
      <c r="AO95" s="9">
        <f t="shared" si="34"/>
        <v>0.30296296296296299</v>
      </c>
      <c r="AP95" s="10">
        <f t="shared" si="35"/>
        <v>0.48888888888888887</v>
      </c>
    </row>
    <row r="96" spans="1:42" x14ac:dyDescent="0.4">
      <c r="A96" s="7"/>
      <c r="B96" s="2">
        <v>95</v>
      </c>
      <c r="C96" s="2">
        <v>1271</v>
      </c>
      <c r="D96" s="2">
        <v>933</v>
      </c>
      <c r="E96" s="2">
        <v>11</v>
      </c>
      <c r="F96" s="2">
        <v>7</v>
      </c>
      <c r="G96" s="2">
        <v>0</v>
      </c>
      <c r="H96" s="2">
        <v>315</v>
      </c>
      <c r="I96" s="2">
        <v>0</v>
      </c>
      <c r="J96" s="2">
        <v>5</v>
      </c>
      <c r="K96" s="2">
        <v>0</v>
      </c>
      <c r="L96" s="2">
        <v>964</v>
      </c>
      <c r="M96" s="2">
        <v>660</v>
      </c>
      <c r="N96" s="2">
        <v>11</v>
      </c>
      <c r="O96" s="2">
        <v>7</v>
      </c>
      <c r="P96" s="2">
        <v>0</v>
      </c>
      <c r="Q96" s="2">
        <v>282</v>
      </c>
      <c r="R96" s="2">
        <v>0</v>
      </c>
      <c r="S96" s="2">
        <v>4</v>
      </c>
      <c r="T96" s="2">
        <v>0</v>
      </c>
      <c r="U96" s="2">
        <v>625</v>
      </c>
      <c r="V96" s="2">
        <v>465</v>
      </c>
      <c r="W96" s="2">
        <v>4</v>
      </c>
      <c r="X96" s="2">
        <v>0</v>
      </c>
      <c r="Y96" s="2">
        <v>155</v>
      </c>
      <c r="Z96" s="2">
        <v>0</v>
      </c>
      <c r="AA96" s="2" t="s">
        <v>104</v>
      </c>
      <c r="AE96" s="8">
        <f t="shared" si="24"/>
        <v>1271</v>
      </c>
      <c r="AF96" s="9">
        <f t="shared" si="25"/>
        <v>8.6546026750590095E-3</v>
      </c>
      <c r="AG96" s="9">
        <f t="shared" si="26"/>
        <v>0.24783634933123525</v>
      </c>
      <c r="AH96" s="10">
        <f t="shared" si="27"/>
        <v>0.73406766325727768</v>
      </c>
      <c r="AI96" s="8">
        <f t="shared" si="28"/>
        <v>964</v>
      </c>
      <c r="AJ96" s="9">
        <f t="shared" si="29"/>
        <v>1.1410788381742738E-2</v>
      </c>
      <c r="AK96" s="9">
        <f t="shared" si="30"/>
        <v>0</v>
      </c>
      <c r="AL96" s="10">
        <f t="shared" si="31"/>
        <v>0.68464730290456433</v>
      </c>
      <c r="AM96" s="11">
        <f t="shared" si="32"/>
        <v>625</v>
      </c>
      <c r="AN96" s="9">
        <f t="shared" si="33"/>
        <v>6.4000000000000003E-3</v>
      </c>
      <c r="AO96" s="9">
        <f t="shared" si="34"/>
        <v>0.248</v>
      </c>
      <c r="AP96" s="10">
        <f t="shared" si="35"/>
        <v>0.74399999999999999</v>
      </c>
    </row>
    <row r="97" spans="1:42" x14ac:dyDescent="0.4">
      <c r="A97" s="7"/>
      <c r="B97" s="2">
        <v>96</v>
      </c>
      <c r="C97" s="2">
        <v>1105</v>
      </c>
      <c r="D97" s="2">
        <v>412</v>
      </c>
      <c r="E97" s="2">
        <v>119</v>
      </c>
      <c r="F97" s="2">
        <v>10</v>
      </c>
      <c r="G97" s="2">
        <v>1</v>
      </c>
      <c r="H97" s="2">
        <v>555</v>
      </c>
      <c r="I97" s="2">
        <v>2</v>
      </c>
      <c r="J97" s="2">
        <v>1</v>
      </c>
      <c r="K97" s="2">
        <v>5</v>
      </c>
      <c r="L97" s="2">
        <v>897</v>
      </c>
      <c r="M97" s="2">
        <v>306</v>
      </c>
      <c r="N97" s="2">
        <v>111</v>
      </c>
      <c r="O97" s="2">
        <v>8</v>
      </c>
      <c r="P97" s="2">
        <v>1</v>
      </c>
      <c r="Q97" s="2">
        <v>465</v>
      </c>
      <c r="R97" s="2">
        <v>2</v>
      </c>
      <c r="S97" s="2">
        <v>0</v>
      </c>
      <c r="T97" s="2">
        <v>4</v>
      </c>
      <c r="U97" s="2">
        <v>853.644137</v>
      </c>
      <c r="V97" s="2">
        <v>268.35901799999999</v>
      </c>
      <c r="W97" s="2">
        <v>111.732268</v>
      </c>
      <c r="X97" s="2">
        <v>5.7820239999999998</v>
      </c>
      <c r="Y97" s="2">
        <v>469.642855</v>
      </c>
      <c r="Z97" s="2">
        <v>0</v>
      </c>
      <c r="AA97" s="2" t="s">
        <v>104</v>
      </c>
      <c r="AE97" s="8">
        <f t="shared" si="24"/>
        <v>1105</v>
      </c>
      <c r="AF97" s="9">
        <f t="shared" si="25"/>
        <v>0.1076923076923077</v>
      </c>
      <c r="AG97" s="9">
        <f t="shared" si="26"/>
        <v>0.50226244343891402</v>
      </c>
      <c r="AH97" s="10">
        <f t="shared" si="27"/>
        <v>0.37285067873303168</v>
      </c>
      <c r="AI97" s="8">
        <f t="shared" si="28"/>
        <v>897</v>
      </c>
      <c r="AJ97" s="9">
        <f t="shared" si="29"/>
        <v>0.12374581939799331</v>
      </c>
      <c r="AK97" s="9">
        <f t="shared" si="30"/>
        <v>1.1148272017837235E-3</v>
      </c>
      <c r="AL97" s="10">
        <f t="shared" si="31"/>
        <v>0.34113712374581939</v>
      </c>
      <c r="AM97" s="11">
        <f t="shared" si="32"/>
        <v>853.644137</v>
      </c>
      <c r="AN97" s="9">
        <f t="shared" si="33"/>
        <v>0.13088857892548264</v>
      </c>
      <c r="AO97" s="9">
        <f t="shared" si="34"/>
        <v>0.55016233889977506</v>
      </c>
      <c r="AP97" s="10">
        <f t="shared" si="35"/>
        <v>0.31436872388429465</v>
      </c>
    </row>
    <row r="98" spans="1:42" x14ac:dyDescent="0.4">
      <c r="A98" s="7"/>
      <c r="B98" s="2">
        <v>97</v>
      </c>
      <c r="C98" s="2">
        <v>2331</v>
      </c>
      <c r="D98" s="2">
        <v>1168</v>
      </c>
      <c r="E98" s="2">
        <v>150</v>
      </c>
      <c r="F98" s="2">
        <v>8</v>
      </c>
      <c r="G98" s="2">
        <v>1</v>
      </c>
      <c r="H98" s="2">
        <v>973</v>
      </c>
      <c r="I98" s="2">
        <v>15</v>
      </c>
      <c r="J98" s="2">
        <v>10</v>
      </c>
      <c r="K98" s="2">
        <v>6</v>
      </c>
      <c r="L98" s="2">
        <v>1808</v>
      </c>
      <c r="M98" s="2">
        <v>844</v>
      </c>
      <c r="N98" s="2">
        <v>146</v>
      </c>
      <c r="O98" s="2">
        <v>7</v>
      </c>
      <c r="P98" s="2">
        <v>1</v>
      </c>
      <c r="Q98" s="2">
        <v>792</v>
      </c>
      <c r="R98" s="2">
        <v>6</v>
      </c>
      <c r="S98" s="2">
        <v>7</v>
      </c>
      <c r="T98" s="2">
        <v>5</v>
      </c>
      <c r="U98" s="2">
        <v>1635</v>
      </c>
      <c r="V98" s="2">
        <v>720</v>
      </c>
      <c r="W98" s="2">
        <v>325</v>
      </c>
      <c r="X98" s="2">
        <v>0</v>
      </c>
      <c r="Y98" s="2">
        <v>595</v>
      </c>
      <c r="Z98" s="2">
        <v>0</v>
      </c>
      <c r="AA98" s="2" t="s">
        <v>104</v>
      </c>
      <c r="AE98" s="8">
        <f t="shared" si="24"/>
        <v>2331</v>
      </c>
      <c r="AF98" s="9">
        <f t="shared" si="25"/>
        <v>6.4350064350064351E-2</v>
      </c>
      <c r="AG98" s="9">
        <f t="shared" si="26"/>
        <v>0.41741741741741739</v>
      </c>
      <c r="AH98" s="10">
        <f t="shared" si="27"/>
        <v>0.50107250107250112</v>
      </c>
      <c r="AI98" s="8">
        <f t="shared" si="28"/>
        <v>1808</v>
      </c>
      <c r="AJ98" s="9">
        <f t="shared" si="29"/>
        <v>8.0752212389380532E-2</v>
      </c>
      <c r="AK98" s="9">
        <f t="shared" si="30"/>
        <v>5.5309734513274336E-4</v>
      </c>
      <c r="AL98" s="10">
        <f t="shared" si="31"/>
        <v>0.4668141592920354</v>
      </c>
      <c r="AM98" s="11">
        <f t="shared" si="32"/>
        <v>1635</v>
      </c>
      <c r="AN98" s="9">
        <f t="shared" si="33"/>
        <v>0.19877675840978593</v>
      </c>
      <c r="AO98" s="9">
        <f t="shared" si="34"/>
        <v>0.36391437308868502</v>
      </c>
      <c r="AP98" s="10">
        <f t="shared" si="35"/>
        <v>0.44036697247706424</v>
      </c>
    </row>
    <row r="99" spans="1:42" x14ac:dyDescent="0.4">
      <c r="A99" s="7"/>
      <c r="B99" s="2">
        <v>98</v>
      </c>
      <c r="C99" s="2">
        <v>1095</v>
      </c>
      <c r="D99" s="2">
        <v>239</v>
      </c>
      <c r="E99" s="2">
        <v>155</v>
      </c>
      <c r="F99" s="2">
        <v>5</v>
      </c>
      <c r="G99" s="2">
        <v>1</v>
      </c>
      <c r="H99" s="2">
        <v>686</v>
      </c>
      <c r="I99" s="2">
        <v>2</v>
      </c>
      <c r="J99" s="2">
        <v>6</v>
      </c>
      <c r="K99" s="2">
        <v>1</v>
      </c>
      <c r="L99" s="2">
        <v>838</v>
      </c>
      <c r="M99" s="2">
        <v>161</v>
      </c>
      <c r="N99" s="2">
        <v>140</v>
      </c>
      <c r="O99" s="2">
        <v>5</v>
      </c>
      <c r="P99" s="2">
        <v>1</v>
      </c>
      <c r="Q99" s="2">
        <v>527</v>
      </c>
      <c r="R99" s="2">
        <v>0</v>
      </c>
      <c r="S99" s="2">
        <v>4</v>
      </c>
      <c r="T99" s="2">
        <v>0</v>
      </c>
      <c r="U99" s="2">
        <v>715.75952500000005</v>
      </c>
      <c r="V99" s="2">
        <v>180.45836299999999</v>
      </c>
      <c r="W99" s="2">
        <v>121.848905</v>
      </c>
      <c r="X99" s="2">
        <v>0</v>
      </c>
      <c r="Y99" s="2">
        <v>402.491715</v>
      </c>
      <c r="Z99" s="2">
        <v>9.1158009999999994</v>
      </c>
      <c r="AA99" s="2" t="s">
        <v>104</v>
      </c>
      <c r="AE99" s="8">
        <f t="shared" si="24"/>
        <v>1095</v>
      </c>
      <c r="AF99" s="9">
        <f t="shared" si="25"/>
        <v>0.14155251141552511</v>
      </c>
      <c r="AG99" s="9">
        <f t="shared" si="26"/>
        <v>0.62648401826484024</v>
      </c>
      <c r="AH99" s="10">
        <f t="shared" si="27"/>
        <v>0.21826484018264841</v>
      </c>
      <c r="AI99" s="8">
        <f t="shared" si="28"/>
        <v>838</v>
      </c>
      <c r="AJ99" s="9">
        <f t="shared" si="29"/>
        <v>0.16706443914081145</v>
      </c>
      <c r="AK99" s="9">
        <f t="shared" si="30"/>
        <v>1.1933174224343676E-3</v>
      </c>
      <c r="AL99" s="10">
        <f t="shared" si="31"/>
        <v>0.19212410501193317</v>
      </c>
      <c r="AM99" s="11">
        <f t="shared" si="32"/>
        <v>715.75952500000005</v>
      </c>
      <c r="AN99" s="9">
        <f t="shared" si="33"/>
        <v>0.1702372106050562</v>
      </c>
      <c r="AO99" s="9">
        <f t="shared" si="34"/>
        <v>0.56232812968852908</v>
      </c>
      <c r="AP99" s="10">
        <f t="shared" si="35"/>
        <v>0.25212149709080012</v>
      </c>
    </row>
    <row r="100" spans="1:42" x14ac:dyDescent="0.4">
      <c r="A100" s="7"/>
      <c r="B100" s="2">
        <v>99</v>
      </c>
      <c r="C100" s="2">
        <v>825</v>
      </c>
      <c r="D100" s="2">
        <v>121</v>
      </c>
      <c r="E100" s="2">
        <v>98</v>
      </c>
      <c r="F100" s="2">
        <v>1</v>
      </c>
      <c r="G100" s="2">
        <v>5</v>
      </c>
      <c r="H100" s="2">
        <v>592</v>
      </c>
      <c r="I100" s="2">
        <v>2</v>
      </c>
      <c r="J100" s="2">
        <v>5</v>
      </c>
      <c r="K100" s="2">
        <v>1</v>
      </c>
      <c r="L100" s="2">
        <v>694</v>
      </c>
      <c r="M100" s="2">
        <v>92</v>
      </c>
      <c r="N100" s="2">
        <v>91</v>
      </c>
      <c r="O100" s="2">
        <v>1</v>
      </c>
      <c r="P100" s="2">
        <v>5</v>
      </c>
      <c r="Q100" s="2">
        <v>502</v>
      </c>
      <c r="R100" s="2">
        <v>2</v>
      </c>
      <c r="S100" s="2">
        <v>0</v>
      </c>
      <c r="T100" s="2">
        <v>1</v>
      </c>
      <c r="U100" s="2">
        <v>770.23121100000003</v>
      </c>
      <c r="V100" s="2">
        <v>78.304993999999994</v>
      </c>
      <c r="W100" s="2">
        <v>112.65707500000001</v>
      </c>
      <c r="X100" s="2">
        <v>1.8032649999999999</v>
      </c>
      <c r="Y100" s="2">
        <v>575.96500500000002</v>
      </c>
      <c r="Z100" s="2">
        <v>1.2</v>
      </c>
      <c r="AA100" s="2" t="s">
        <v>104</v>
      </c>
      <c r="AE100" s="8">
        <f t="shared" si="24"/>
        <v>825</v>
      </c>
      <c r="AF100" s="9">
        <f t="shared" si="25"/>
        <v>0.11878787878787879</v>
      </c>
      <c r="AG100" s="9">
        <f t="shared" si="26"/>
        <v>0.71757575757575753</v>
      </c>
      <c r="AH100" s="10">
        <f t="shared" si="27"/>
        <v>0.14666666666666667</v>
      </c>
      <c r="AI100" s="8">
        <f t="shared" si="28"/>
        <v>694</v>
      </c>
      <c r="AJ100" s="9">
        <f t="shared" si="29"/>
        <v>0.13112391930835735</v>
      </c>
      <c r="AK100" s="9">
        <f t="shared" si="30"/>
        <v>7.2046109510086453E-3</v>
      </c>
      <c r="AL100" s="10">
        <f t="shared" si="31"/>
        <v>0.13256484149855907</v>
      </c>
      <c r="AM100" s="11">
        <f t="shared" si="32"/>
        <v>770.23121100000003</v>
      </c>
      <c r="AN100" s="9">
        <f t="shared" si="33"/>
        <v>0.14626397033916091</v>
      </c>
      <c r="AO100" s="9">
        <f t="shared" si="34"/>
        <v>0.74778196050016987</v>
      </c>
      <c r="AP100" s="10">
        <f t="shared" si="35"/>
        <v>0.10166427026286785</v>
      </c>
    </row>
    <row r="101" spans="1:42" x14ac:dyDescent="0.4">
      <c r="A101" s="7"/>
      <c r="B101" s="2">
        <v>100</v>
      </c>
      <c r="C101" s="2">
        <v>34</v>
      </c>
      <c r="D101" s="2">
        <v>14</v>
      </c>
      <c r="E101" s="2">
        <v>12</v>
      </c>
      <c r="F101" s="2">
        <v>2</v>
      </c>
      <c r="G101" s="2">
        <v>0</v>
      </c>
      <c r="H101" s="2">
        <v>3</v>
      </c>
      <c r="I101" s="2">
        <v>3</v>
      </c>
      <c r="J101" s="2">
        <v>0</v>
      </c>
      <c r="K101" s="2">
        <v>0</v>
      </c>
      <c r="L101" s="2">
        <v>25</v>
      </c>
      <c r="M101" s="2">
        <v>8</v>
      </c>
      <c r="N101" s="2">
        <v>12</v>
      </c>
      <c r="O101" s="2">
        <v>2</v>
      </c>
      <c r="P101" s="2">
        <v>0</v>
      </c>
      <c r="Q101" s="2">
        <v>1</v>
      </c>
      <c r="R101" s="2">
        <v>2</v>
      </c>
      <c r="S101" s="2">
        <v>0</v>
      </c>
      <c r="T101" s="2">
        <v>0</v>
      </c>
      <c r="U101" s="2">
        <v>17.010462</v>
      </c>
      <c r="V101" s="2">
        <v>3.5261870000000002</v>
      </c>
      <c r="W101" s="2">
        <v>6.9433439999999997</v>
      </c>
      <c r="X101" s="2">
        <v>0.86791799999999997</v>
      </c>
      <c r="Y101" s="2">
        <v>4.9175940000000002</v>
      </c>
      <c r="Z101" s="2">
        <v>0.87521099999999996</v>
      </c>
      <c r="AA101" s="2" t="s">
        <v>104</v>
      </c>
      <c r="AE101" s="8">
        <f t="shared" si="24"/>
        <v>34</v>
      </c>
      <c r="AF101" s="9">
        <f t="shared" si="25"/>
        <v>0.35294117647058826</v>
      </c>
      <c r="AG101" s="9">
        <f t="shared" si="26"/>
        <v>8.8235294117647065E-2</v>
      </c>
      <c r="AH101" s="10">
        <f t="shared" si="27"/>
        <v>0.41176470588235292</v>
      </c>
      <c r="AI101" s="8">
        <f t="shared" si="28"/>
        <v>25</v>
      </c>
      <c r="AJ101" s="9">
        <f t="shared" si="29"/>
        <v>0.48</v>
      </c>
      <c r="AK101" s="9">
        <f t="shared" si="30"/>
        <v>0</v>
      </c>
      <c r="AL101" s="10">
        <f t="shared" si="31"/>
        <v>0.32</v>
      </c>
      <c r="AM101" s="11">
        <f t="shared" si="32"/>
        <v>17.010462</v>
      </c>
      <c r="AN101" s="9">
        <f t="shared" si="33"/>
        <v>0.40818080073310176</v>
      </c>
      <c r="AO101" s="9">
        <f t="shared" si="34"/>
        <v>0.28909232447654859</v>
      </c>
      <c r="AP101" s="10">
        <f t="shared" si="35"/>
        <v>0.20729519280546291</v>
      </c>
    </row>
    <row r="102" spans="1:42" x14ac:dyDescent="0.4">
      <c r="A102" s="7"/>
      <c r="B102" s="2">
        <v>101</v>
      </c>
      <c r="C102" s="2">
        <v>1648</v>
      </c>
      <c r="D102" s="2">
        <v>348</v>
      </c>
      <c r="E102" s="2">
        <v>985</v>
      </c>
      <c r="F102" s="2">
        <v>11</v>
      </c>
      <c r="G102" s="2">
        <v>20</v>
      </c>
      <c r="H102" s="2">
        <v>237</v>
      </c>
      <c r="I102" s="2">
        <v>16</v>
      </c>
      <c r="J102" s="2">
        <v>18</v>
      </c>
      <c r="K102" s="2">
        <v>13</v>
      </c>
      <c r="L102" s="2">
        <v>1304</v>
      </c>
      <c r="M102" s="2">
        <v>265</v>
      </c>
      <c r="N102" s="2">
        <v>815</v>
      </c>
      <c r="O102" s="2">
        <v>7</v>
      </c>
      <c r="P102" s="2">
        <v>17</v>
      </c>
      <c r="Q102" s="2">
        <v>171</v>
      </c>
      <c r="R102" s="2">
        <v>10</v>
      </c>
      <c r="S102" s="2">
        <v>11</v>
      </c>
      <c r="T102" s="2">
        <v>8</v>
      </c>
      <c r="U102" s="2">
        <v>1613.1498059999999</v>
      </c>
      <c r="V102" s="2">
        <v>277.508804</v>
      </c>
      <c r="W102" s="2">
        <v>1089.003089</v>
      </c>
      <c r="X102" s="2">
        <v>56</v>
      </c>
      <c r="Y102" s="2">
        <v>153.458291</v>
      </c>
      <c r="Z102" s="2">
        <v>37.179487000000002</v>
      </c>
      <c r="AA102" s="2" t="s">
        <v>104</v>
      </c>
      <c r="AE102" s="8">
        <f t="shared" si="24"/>
        <v>1648</v>
      </c>
      <c r="AF102" s="9">
        <f t="shared" si="25"/>
        <v>0.59769417475728159</v>
      </c>
      <c r="AG102" s="9">
        <f t="shared" si="26"/>
        <v>0.14381067961165048</v>
      </c>
      <c r="AH102" s="10">
        <f t="shared" si="27"/>
        <v>0.21116504854368931</v>
      </c>
      <c r="AI102" s="8">
        <f t="shared" si="28"/>
        <v>1304</v>
      </c>
      <c r="AJ102" s="9">
        <f t="shared" si="29"/>
        <v>0.625</v>
      </c>
      <c r="AK102" s="9">
        <f t="shared" si="30"/>
        <v>1.303680981595092E-2</v>
      </c>
      <c r="AL102" s="10">
        <f t="shared" si="31"/>
        <v>0.20322085889570551</v>
      </c>
      <c r="AM102" s="11">
        <f t="shared" si="32"/>
        <v>1613.1498059999999</v>
      </c>
      <c r="AN102" s="9">
        <f t="shared" si="33"/>
        <v>0.67507870933593883</v>
      </c>
      <c r="AO102" s="9">
        <f t="shared" si="34"/>
        <v>9.5129597033841759E-2</v>
      </c>
      <c r="AP102" s="10">
        <f t="shared" si="35"/>
        <v>0.17202915871038452</v>
      </c>
    </row>
    <row r="103" spans="1:42" x14ac:dyDescent="0.4">
      <c r="A103" s="7"/>
      <c r="B103" s="2">
        <v>102</v>
      </c>
      <c r="C103" s="2">
        <v>1870</v>
      </c>
      <c r="D103" s="2">
        <v>492</v>
      </c>
      <c r="E103" s="2">
        <v>920</v>
      </c>
      <c r="F103" s="2">
        <v>46</v>
      </c>
      <c r="G103" s="2">
        <v>23</v>
      </c>
      <c r="H103" s="2">
        <v>323</v>
      </c>
      <c r="I103" s="2">
        <v>10</v>
      </c>
      <c r="J103" s="2">
        <v>36</v>
      </c>
      <c r="K103" s="2">
        <v>20</v>
      </c>
      <c r="L103" s="2">
        <v>1455</v>
      </c>
      <c r="M103" s="2">
        <v>337</v>
      </c>
      <c r="N103" s="2">
        <v>768</v>
      </c>
      <c r="O103" s="2">
        <v>37</v>
      </c>
      <c r="P103" s="2">
        <v>18</v>
      </c>
      <c r="Q103" s="2">
        <v>242</v>
      </c>
      <c r="R103" s="2">
        <v>10</v>
      </c>
      <c r="S103" s="2">
        <v>30</v>
      </c>
      <c r="T103" s="2">
        <v>13</v>
      </c>
      <c r="U103" s="2">
        <v>905</v>
      </c>
      <c r="V103" s="2">
        <v>120</v>
      </c>
      <c r="W103" s="2">
        <v>660</v>
      </c>
      <c r="X103" s="2">
        <v>60</v>
      </c>
      <c r="Y103" s="2">
        <v>55</v>
      </c>
      <c r="Z103" s="2">
        <v>10</v>
      </c>
      <c r="AA103" s="2" t="s">
        <v>104</v>
      </c>
      <c r="AE103" s="8">
        <f t="shared" si="24"/>
        <v>1870</v>
      </c>
      <c r="AF103" s="9">
        <f t="shared" si="25"/>
        <v>0.49197860962566847</v>
      </c>
      <c r="AG103" s="9">
        <f t="shared" si="26"/>
        <v>0.17272727272727273</v>
      </c>
      <c r="AH103" s="10">
        <f t="shared" si="27"/>
        <v>0.26310160427807489</v>
      </c>
      <c r="AI103" s="8">
        <f t="shared" si="28"/>
        <v>1455</v>
      </c>
      <c r="AJ103" s="9">
        <f t="shared" si="29"/>
        <v>0.52783505154639176</v>
      </c>
      <c r="AK103" s="9">
        <f t="shared" si="30"/>
        <v>1.2371134020618556E-2</v>
      </c>
      <c r="AL103" s="10">
        <f t="shared" si="31"/>
        <v>0.2316151202749141</v>
      </c>
      <c r="AM103" s="11">
        <f t="shared" si="32"/>
        <v>905</v>
      </c>
      <c r="AN103" s="9">
        <f t="shared" si="33"/>
        <v>0.72928176795580113</v>
      </c>
      <c r="AO103" s="9">
        <f t="shared" si="34"/>
        <v>6.0773480662983423E-2</v>
      </c>
      <c r="AP103" s="10">
        <f t="shared" si="35"/>
        <v>0.13259668508287292</v>
      </c>
    </row>
    <row r="104" spans="1:42" x14ac:dyDescent="0.4">
      <c r="A104" s="7"/>
      <c r="B104" s="2">
        <v>103</v>
      </c>
      <c r="C104" s="2">
        <v>1275</v>
      </c>
      <c r="D104" s="2">
        <v>286</v>
      </c>
      <c r="E104" s="2">
        <v>627</v>
      </c>
      <c r="F104" s="2">
        <v>21</v>
      </c>
      <c r="G104" s="2">
        <v>22</v>
      </c>
      <c r="H104" s="2">
        <v>261</v>
      </c>
      <c r="I104" s="2">
        <v>10</v>
      </c>
      <c r="J104" s="2">
        <v>30</v>
      </c>
      <c r="K104" s="2">
        <v>18</v>
      </c>
      <c r="L104" s="2">
        <v>1007</v>
      </c>
      <c r="M104" s="2">
        <v>196</v>
      </c>
      <c r="N104" s="2">
        <v>521</v>
      </c>
      <c r="O104" s="2">
        <v>16</v>
      </c>
      <c r="P104" s="2">
        <v>17</v>
      </c>
      <c r="Q104" s="2">
        <v>210</v>
      </c>
      <c r="R104" s="2">
        <v>9</v>
      </c>
      <c r="S104" s="2">
        <v>29</v>
      </c>
      <c r="T104" s="2">
        <v>9</v>
      </c>
      <c r="U104" s="2">
        <v>750</v>
      </c>
      <c r="V104" s="2">
        <v>65</v>
      </c>
      <c r="W104" s="2">
        <v>525</v>
      </c>
      <c r="X104" s="2">
        <v>25</v>
      </c>
      <c r="Y104" s="2">
        <v>110</v>
      </c>
      <c r="Z104" s="2">
        <v>30</v>
      </c>
      <c r="AA104" s="2" t="s">
        <v>104</v>
      </c>
      <c r="AE104" s="8">
        <f t="shared" si="24"/>
        <v>1275</v>
      </c>
      <c r="AF104" s="9">
        <f t="shared" si="25"/>
        <v>0.49176470588235294</v>
      </c>
      <c r="AG104" s="9">
        <f t="shared" si="26"/>
        <v>0.20470588235294118</v>
      </c>
      <c r="AH104" s="10">
        <f t="shared" si="27"/>
        <v>0.22431372549019607</v>
      </c>
      <c r="AI104" s="8">
        <f t="shared" si="28"/>
        <v>1007</v>
      </c>
      <c r="AJ104" s="9">
        <f t="shared" si="29"/>
        <v>0.5173783515392254</v>
      </c>
      <c r="AK104" s="9">
        <f t="shared" si="30"/>
        <v>1.6881827209533268E-2</v>
      </c>
      <c r="AL104" s="10">
        <f t="shared" si="31"/>
        <v>0.19463753723932473</v>
      </c>
      <c r="AM104" s="11">
        <f t="shared" si="32"/>
        <v>750</v>
      </c>
      <c r="AN104" s="9">
        <f t="shared" si="33"/>
        <v>0.7</v>
      </c>
      <c r="AO104" s="9">
        <f t="shared" si="34"/>
        <v>0.14666666666666667</v>
      </c>
      <c r="AP104" s="10">
        <f t="shared" si="35"/>
        <v>8.666666666666667E-2</v>
      </c>
    </row>
    <row r="105" spans="1:42" x14ac:dyDescent="0.4">
      <c r="A105" s="7"/>
      <c r="B105" s="2">
        <v>104</v>
      </c>
      <c r="C105" s="2">
        <v>1900</v>
      </c>
      <c r="D105" s="2">
        <v>393</v>
      </c>
      <c r="E105" s="2">
        <v>1056</v>
      </c>
      <c r="F105" s="2">
        <v>35</v>
      </c>
      <c r="G105" s="2">
        <v>13</v>
      </c>
      <c r="H105" s="2">
        <v>363</v>
      </c>
      <c r="I105" s="2">
        <v>14</v>
      </c>
      <c r="J105" s="2">
        <v>6</v>
      </c>
      <c r="K105" s="2">
        <v>20</v>
      </c>
      <c r="L105" s="2">
        <v>1503</v>
      </c>
      <c r="M105" s="2">
        <v>274</v>
      </c>
      <c r="N105" s="2">
        <v>908</v>
      </c>
      <c r="O105" s="2">
        <v>24</v>
      </c>
      <c r="P105" s="2">
        <v>12</v>
      </c>
      <c r="Q105" s="2">
        <v>262</v>
      </c>
      <c r="R105" s="2">
        <v>11</v>
      </c>
      <c r="S105" s="2">
        <v>6</v>
      </c>
      <c r="T105" s="2">
        <v>6</v>
      </c>
      <c r="U105" s="2">
        <v>1530</v>
      </c>
      <c r="V105" s="2">
        <v>275</v>
      </c>
      <c r="W105" s="2">
        <v>955</v>
      </c>
      <c r="X105" s="2">
        <v>10</v>
      </c>
      <c r="Y105" s="2">
        <v>290</v>
      </c>
      <c r="Z105" s="2">
        <v>4</v>
      </c>
      <c r="AA105" s="2" t="s">
        <v>104</v>
      </c>
      <c r="AE105" s="8">
        <f t="shared" si="24"/>
        <v>1900</v>
      </c>
      <c r="AF105" s="9">
        <f t="shared" si="25"/>
        <v>0.5557894736842105</v>
      </c>
      <c r="AG105" s="9">
        <f t="shared" si="26"/>
        <v>0.19105263157894736</v>
      </c>
      <c r="AH105" s="10">
        <f t="shared" si="27"/>
        <v>0.20684210526315788</v>
      </c>
      <c r="AI105" s="8">
        <f t="shared" si="28"/>
        <v>1503</v>
      </c>
      <c r="AJ105" s="9">
        <f t="shared" si="29"/>
        <v>0.60412508316699931</v>
      </c>
      <c r="AK105" s="9">
        <f t="shared" si="30"/>
        <v>7.9840319361277438E-3</v>
      </c>
      <c r="AL105" s="10">
        <f t="shared" si="31"/>
        <v>0.18230206254158349</v>
      </c>
      <c r="AM105" s="11">
        <f t="shared" si="32"/>
        <v>1530</v>
      </c>
      <c r="AN105" s="9">
        <f t="shared" si="33"/>
        <v>0.62418300653594772</v>
      </c>
      <c r="AO105" s="9">
        <f t="shared" si="34"/>
        <v>0.18954248366013071</v>
      </c>
      <c r="AP105" s="10">
        <f t="shared" si="35"/>
        <v>0.17973856209150327</v>
      </c>
    </row>
    <row r="106" spans="1:42" x14ac:dyDescent="0.4">
      <c r="A106" s="7"/>
      <c r="B106" s="2">
        <v>105</v>
      </c>
      <c r="C106" s="2">
        <v>1212</v>
      </c>
      <c r="D106" s="2">
        <v>256</v>
      </c>
      <c r="E106" s="2">
        <v>541</v>
      </c>
      <c r="F106" s="2">
        <v>24</v>
      </c>
      <c r="G106" s="2">
        <v>26</v>
      </c>
      <c r="H106" s="2">
        <v>347</v>
      </c>
      <c r="I106" s="2">
        <v>3</v>
      </c>
      <c r="J106" s="2">
        <v>9</v>
      </c>
      <c r="K106" s="2">
        <v>6</v>
      </c>
      <c r="L106" s="2">
        <v>961</v>
      </c>
      <c r="M106" s="2">
        <v>174</v>
      </c>
      <c r="N106" s="2">
        <v>483</v>
      </c>
      <c r="O106" s="2">
        <v>10</v>
      </c>
      <c r="P106" s="2">
        <v>24</v>
      </c>
      <c r="Q106" s="2">
        <v>255</v>
      </c>
      <c r="R106" s="2">
        <v>3</v>
      </c>
      <c r="S106" s="2">
        <v>8</v>
      </c>
      <c r="T106" s="2">
        <v>4</v>
      </c>
      <c r="U106" s="2">
        <v>1000</v>
      </c>
      <c r="V106" s="2">
        <v>150</v>
      </c>
      <c r="W106" s="2">
        <v>700</v>
      </c>
      <c r="X106" s="2">
        <v>0</v>
      </c>
      <c r="Y106" s="2">
        <v>145</v>
      </c>
      <c r="Z106" s="2">
        <v>10</v>
      </c>
      <c r="AA106" s="2" t="s">
        <v>104</v>
      </c>
      <c r="AE106" s="8">
        <f t="shared" si="24"/>
        <v>1212</v>
      </c>
      <c r="AF106" s="9">
        <f t="shared" si="25"/>
        <v>0.44636963696369636</v>
      </c>
      <c r="AG106" s="9">
        <f t="shared" si="26"/>
        <v>0.2863036303630363</v>
      </c>
      <c r="AH106" s="10">
        <f t="shared" si="27"/>
        <v>0.21122112211221122</v>
      </c>
      <c r="AI106" s="8">
        <f t="shared" si="28"/>
        <v>961</v>
      </c>
      <c r="AJ106" s="9">
        <f t="shared" si="29"/>
        <v>0.5026014568158168</v>
      </c>
      <c r="AK106" s="9">
        <f t="shared" si="30"/>
        <v>2.497398543184183E-2</v>
      </c>
      <c r="AL106" s="10">
        <f t="shared" si="31"/>
        <v>0.18106139438085328</v>
      </c>
      <c r="AM106" s="11">
        <f t="shared" si="32"/>
        <v>1000</v>
      </c>
      <c r="AN106" s="9">
        <f t="shared" si="33"/>
        <v>0.7</v>
      </c>
      <c r="AO106" s="9">
        <f t="shared" si="34"/>
        <v>0.14499999999999999</v>
      </c>
      <c r="AP106" s="10">
        <f t="shared" si="35"/>
        <v>0.15</v>
      </c>
    </row>
    <row r="107" spans="1:42" x14ac:dyDescent="0.4">
      <c r="A107" s="7"/>
      <c r="B107" s="2">
        <v>106</v>
      </c>
      <c r="C107" s="2">
        <v>899</v>
      </c>
      <c r="D107" s="2">
        <v>158</v>
      </c>
      <c r="E107" s="2">
        <v>538</v>
      </c>
      <c r="F107" s="2">
        <v>12</v>
      </c>
      <c r="G107" s="2">
        <v>12</v>
      </c>
      <c r="H107" s="2">
        <v>141</v>
      </c>
      <c r="I107" s="2">
        <v>3</v>
      </c>
      <c r="J107" s="2">
        <v>27</v>
      </c>
      <c r="K107" s="2">
        <v>8</v>
      </c>
      <c r="L107" s="2">
        <v>715</v>
      </c>
      <c r="M107" s="2">
        <v>115</v>
      </c>
      <c r="N107" s="2">
        <v>456</v>
      </c>
      <c r="O107" s="2">
        <v>8</v>
      </c>
      <c r="P107" s="2">
        <v>11</v>
      </c>
      <c r="Q107" s="2">
        <v>96</v>
      </c>
      <c r="R107" s="2">
        <v>3</v>
      </c>
      <c r="S107" s="2">
        <v>22</v>
      </c>
      <c r="T107" s="2">
        <v>4</v>
      </c>
      <c r="U107" s="2">
        <v>625</v>
      </c>
      <c r="V107" s="2">
        <v>70</v>
      </c>
      <c r="W107" s="2">
        <v>470</v>
      </c>
      <c r="X107" s="2">
        <v>40</v>
      </c>
      <c r="Y107" s="2">
        <v>50</v>
      </c>
      <c r="Z107" s="2">
        <v>0</v>
      </c>
      <c r="AA107" s="2" t="s">
        <v>104</v>
      </c>
      <c r="AE107" s="8">
        <f t="shared" si="24"/>
        <v>899</v>
      </c>
      <c r="AF107" s="9">
        <f t="shared" si="25"/>
        <v>0.59844271412680761</v>
      </c>
      <c r="AG107" s="9">
        <f t="shared" si="26"/>
        <v>0.15684093437152391</v>
      </c>
      <c r="AH107" s="10">
        <f t="shared" si="27"/>
        <v>0.1757508342602892</v>
      </c>
      <c r="AI107" s="8">
        <f t="shared" si="28"/>
        <v>715</v>
      </c>
      <c r="AJ107" s="9">
        <f t="shared" si="29"/>
        <v>0.63776223776223773</v>
      </c>
      <c r="AK107" s="9">
        <f t="shared" si="30"/>
        <v>1.5384615384615385E-2</v>
      </c>
      <c r="AL107" s="10">
        <f t="shared" si="31"/>
        <v>0.16083916083916083</v>
      </c>
      <c r="AM107" s="11">
        <f t="shared" si="32"/>
        <v>625</v>
      </c>
      <c r="AN107" s="9">
        <f t="shared" si="33"/>
        <v>0.752</v>
      </c>
      <c r="AO107" s="9">
        <f t="shared" si="34"/>
        <v>0.08</v>
      </c>
      <c r="AP107" s="10">
        <f t="shared" si="35"/>
        <v>0.112</v>
      </c>
    </row>
    <row r="108" spans="1:42" x14ac:dyDescent="0.4">
      <c r="A108" s="7"/>
      <c r="B108" s="2">
        <v>107</v>
      </c>
      <c r="C108" s="2">
        <v>1089</v>
      </c>
      <c r="D108" s="2">
        <v>252</v>
      </c>
      <c r="E108" s="2">
        <v>563</v>
      </c>
      <c r="F108" s="2">
        <v>8</v>
      </c>
      <c r="G108" s="2">
        <v>21</v>
      </c>
      <c r="H108" s="2">
        <v>222</v>
      </c>
      <c r="I108" s="2">
        <v>2</v>
      </c>
      <c r="J108" s="2">
        <v>15</v>
      </c>
      <c r="K108" s="2">
        <v>6</v>
      </c>
      <c r="L108" s="2">
        <v>873</v>
      </c>
      <c r="M108" s="2">
        <v>181</v>
      </c>
      <c r="N108" s="2">
        <v>479</v>
      </c>
      <c r="O108" s="2">
        <v>5</v>
      </c>
      <c r="P108" s="2">
        <v>13</v>
      </c>
      <c r="Q108" s="2">
        <v>179</v>
      </c>
      <c r="R108" s="2">
        <v>2</v>
      </c>
      <c r="S108" s="2">
        <v>11</v>
      </c>
      <c r="T108" s="2">
        <v>3</v>
      </c>
      <c r="U108" s="2">
        <v>745</v>
      </c>
      <c r="V108" s="2">
        <v>125</v>
      </c>
      <c r="W108" s="2">
        <v>460</v>
      </c>
      <c r="X108" s="2">
        <v>0</v>
      </c>
      <c r="Y108" s="2">
        <v>155</v>
      </c>
      <c r="Z108" s="2">
        <v>0</v>
      </c>
      <c r="AA108" s="2" t="s">
        <v>104</v>
      </c>
      <c r="AE108" s="8">
        <f t="shared" si="24"/>
        <v>1089</v>
      </c>
      <c r="AF108" s="9">
        <f t="shared" si="25"/>
        <v>0.51698806244260787</v>
      </c>
      <c r="AG108" s="9">
        <f t="shared" si="26"/>
        <v>0.20385674931129477</v>
      </c>
      <c r="AH108" s="10">
        <f t="shared" si="27"/>
        <v>0.23140495867768596</v>
      </c>
      <c r="AI108" s="8">
        <f t="shared" si="28"/>
        <v>873</v>
      </c>
      <c r="AJ108" s="9">
        <f t="shared" si="29"/>
        <v>0.54868270332187863</v>
      </c>
      <c r="AK108" s="9">
        <f t="shared" si="30"/>
        <v>1.4891179839633447E-2</v>
      </c>
      <c r="AL108" s="10">
        <f t="shared" si="31"/>
        <v>0.20733104238258879</v>
      </c>
      <c r="AM108" s="11">
        <f t="shared" si="32"/>
        <v>745</v>
      </c>
      <c r="AN108" s="9">
        <f t="shared" si="33"/>
        <v>0.6174496644295302</v>
      </c>
      <c r="AO108" s="9">
        <f t="shared" si="34"/>
        <v>0.20805369127516779</v>
      </c>
      <c r="AP108" s="10">
        <f t="shared" si="35"/>
        <v>0.16778523489932887</v>
      </c>
    </row>
    <row r="109" spans="1:42" x14ac:dyDescent="0.4">
      <c r="A109" s="7"/>
      <c r="B109" s="2">
        <v>108</v>
      </c>
      <c r="C109" s="2">
        <v>1652</v>
      </c>
      <c r="D109" s="2">
        <v>288</v>
      </c>
      <c r="E109" s="2">
        <v>995</v>
      </c>
      <c r="F109" s="2">
        <v>26</v>
      </c>
      <c r="G109" s="2">
        <v>19</v>
      </c>
      <c r="H109" s="2">
        <v>282</v>
      </c>
      <c r="I109" s="2">
        <v>6</v>
      </c>
      <c r="J109" s="2">
        <v>22</v>
      </c>
      <c r="K109" s="2">
        <v>14</v>
      </c>
      <c r="L109" s="2">
        <v>1279</v>
      </c>
      <c r="M109" s="2">
        <v>197</v>
      </c>
      <c r="N109" s="2">
        <v>820</v>
      </c>
      <c r="O109" s="2">
        <v>19</v>
      </c>
      <c r="P109" s="2">
        <v>13</v>
      </c>
      <c r="Q109" s="2">
        <v>199</v>
      </c>
      <c r="R109" s="2">
        <v>6</v>
      </c>
      <c r="S109" s="2">
        <v>16</v>
      </c>
      <c r="T109" s="2">
        <v>9</v>
      </c>
      <c r="U109" s="2">
        <v>1360</v>
      </c>
      <c r="V109" s="2">
        <v>180</v>
      </c>
      <c r="W109" s="2">
        <v>950</v>
      </c>
      <c r="X109" s="2">
        <v>40</v>
      </c>
      <c r="Y109" s="2">
        <v>190</v>
      </c>
      <c r="Z109" s="2">
        <v>0</v>
      </c>
      <c r="AA109" s="2" t="s">
        <v>104</v>
      </c>
      <c r="AE109" s="8">
        <f t="shared" si="24"/>
        <v>1652</v>
      </c>
      <c r="AF109" s="9">
        <f t="shared" si="25"/>
        <v>0.60230024213075062</v>
      </c>
      <c r="AG109" s="9">
        <f t="shared" si="26"/>
        <v>0.17070217917675545</v>
      </c>
      <c r="AH109" s="10">
        <f t="shared" si="27"/>
        <v>0.17433414043583534</v>
      </c>
      <c r="AI109" s="8">
        <f t="shared" si="28"/>
        <v>1279</v>
      </c>
      <c r="AJ109" s="9">
        <f t="shared" si="29"/>
        <v>0.64112587959343237</v>
      </c>
      <c r="AK109" s="9">
        <f t="shared" si="30"/>
        <v>1.0164190774042221E-2</v>
      </c>
      <c r="AL109" s="10">
        <f t="shared" si="31"/>
        <v>0.15402658326817825</v>
      </c>
      <c r="AM109" s="11">
        <f t="shared" si="32"/>
        <v>1360</v>
      </c>
      <c r="AN109" s="9">
        <f t="shared" si="33"/>
        <v>0.69852941176470584</v>
      </c>
      <c r="AO109" s="9">
        <f t="shared" si="34"/>
        <v>0.13970588235294118</v>
      </c>
      <c r="AP109" s="10">
        <f t="shared" si="35"/>
        <v>0.13235294117647059</v>
      </c>
    </row>
    <row r="110" spans="1:42" x14ac:dyDescent="0.4">
      <c r="A110" s="7"/>
      <c r="B110" s="2">
        <v>109</v>
      </c>
      <c r="C110" s="2">
        <v>1593</v>
      </c>
      <c r="D110" s="2">
        <v>317</v>
      </c>
      <c r="E110" s="2">
        <v>935</v>
      </c>
      <c r="F110" s="2">
        <v>19</v>
      </c>
      <c r="G110" s="2">
        <v>21</v>
      </c>
      <c r="H110" s="2">
        <v>270</v>
      </c>
      <c r="I110" s="2">
        <v>1</v>
      </c>
      <c r="J110" s="2">
        <v>14</v>
      </c>
      <c r="K110" s="2">
        <v>16</v>
      </c>
      <c r="L110" s="2">
        <v>1258</v>
      </c>
      <c r="M110" s="2">
        <v>227</v>
      </c>
      <c r="N110" s="2">
        <v>799</v>
      </c>
      <c r="O110" s="2">
        <v>14</v>
      </c>
      <c r="P110" s="2">
        <v>17</v>
      </c>
      <c r="Q110" s="2">
        <v>187</v>
      </c>
      <c r="R110" s="2">
        <v>1</v>
      </c>
      <c r="S110" s="2">
        <v>5</v>
      </c>
      <c r="T110" s="2">
        <v>8</v>
      </c>
      <c r="U110" s="2">
        <v>1115</v>
      </c>
      <c r="V110" s="2">
        <v>160</v>
      </c>
      <c r="W110" s="2">
        <v>635</v>
      </c>
      <c r="X110" s="2">
        <v>0</v>
      </c>
      <c r="Y110" s="2">
        <v>300</v>
      </c>
      <c r="Z110" s="2">
        <v>19</v>
      </c>
      <c r="AA110" s="2" t="s">
        <v>104</v>
      </c>
      <c r="AE110" s="8">
        <f t="shared" si="24"/>
        <v>1593</v>
      </c>
      <c r="AF110" s="9">
        <f t="shared" si="25"/>
        <v>0.58694287507846832</v>
      </c>
      <c r="AG110" s="9">
        <f t="shared" si="26"/>
        <v>0.16949152542372881</v>
      </c>
      <c r="AH110" s="10">
        <f t="shared" si="27"/>
        <v>0.19899560577526679</v>
      </c>
      <c r="AI110" s="8">
        <f t="shared" si="28"/>
        <v>1258</v>
      </c>
      <c r="AJ110" s="9">
        <f t="shared" si="29"/>
        <v>0.63513513513513509</v>
      </c>
      <c r="AK110" s="9">
        <f t="shared" si="30"/>
        <v>1.3513513513513514E-2</v>
      </c>
      <c r="AL110" s="10">
        <f t="shared" si="31"/>
        <v>0.18044515103338632</v>
      </c>
      <c r="AM110" s="11">
        <f t="shared" si="32"/>
        <v>1115</v>
      </c>
      <c r="AN110" s="9">
        <f t="shared" si="33"/>
        <v>0.56950672645739908</v>
      </c>
      <c r="AO110" s="9">
        <f t="shared" si="34"/>
        <v>0.26905829596412556</v>
      </c>
      <c r="AP110" s="10">
        <f t="shared" si="35"/>
        <v>0.14349775784753363</v>
      </c>
    </row>
    <row r="111" spans="1:42" x14ac:dyDescent="0.4">
      <c r="A111" s="7"/>
      <c r="B111" s="2">
        <v>110</v>
      </c>
      <c r="C111" s="2">
        <v>1589</v>
      </c>
      <c r="D111" s="2">
        <v>262</v>
      </c>
      <c r="E111" s="2">
        <v>976</v>
      </c>
      <c r="F111" s="2">
        <v>15</v>
      </c>
      <c r="G111" s="2">
        <v>28</v>
      </c>
      <c r="H111" s="2">
        <v>258</v>
      </c>
      <c r="I111" s="2">
        <v>15</v>
      </c>
      <c r="J111" s="2">
        <v>22</v>
      </c>
      <c r="K111" s="2">
        <v>13</v>
      </c>
      <c r="L111" s="2">
        <v>1285</v>
      </c>
      <c r="M111" s="2">
        <v>184</v>
      </c>
      <c r="N111" s="2">
        <v>822</v>
      </c>
      <c r="O111" s="2">
        <v>14</v>
      </c>
      <c r="P111" s="2">
        <v>22</v>
      </c>
      <c r="Q111" s="2">
        <v>215</v>
      </c>
      <c r="R111" s="2">
        <v>5</v>
      </c>
      <c r="S111" s="2">
        <v>17</v>
      </c>
      <c r="T111" s="2">
        <v>6</v>
      </c>
      <c r="U111" s="2">
        <v>1230</v>
      </c>
      <c r="V111" s="2">
        <v>180</v>
      </c>
      <c r="W111" s="2">
        <v>920</v>
      </c>
      <c r="X111" s="2">
        <v>0</v>
      </c>
      <c r="Y111" s="2">
        <v>114</v>
      </c>
      <c r="Z111" s="2">
        <v>15</v>
      </c>
      <c r="AA111" s="2" t="s">
        <v>104</v>
      </c>
      <c r="AE111" s="8">
        <f t="shared" si="24"/>
        <v>1589</v>
      </c>
      <c r="AF111" s="9">
        <f t="shared" si="25"/>
        <v>0.61422278162366273</v>
      </c>
      <c r="AG111" s="9">
        <f t="shared" si="26"/>
        <v>0.16236626809314034</v>
      </c>
      <c r="AH111" s="10">
        <f t="shared" si="27"/>
        <v>0.16488357457520453</v>
      </c>
      <c r="AI111" s="8">
        <f t="shared" si="28"/>
        <v>1285</v>
      </c>
      <c r="AJ111" s="9">
        <f t="shared" si="29"/>
        <v>0.63968871595330734</v>
      </c>
      <c r="AK111" s="9">
        <f t="shared" si="30"/>
        <v>1.7120622568093387E-2</v>
      </c>
      <c r="AL111" s="10">
        <f t="shared" si="31"/>
        <v>0.14319066147859921</v>
      </c>
      <c r="AM111" s="11">
        <f t="shared" si="32"/>
        <v>1230</v>
      </c>
      <c r="AN111" s="9">
        <f t="shared" si="33"/>
        <v>0.74796747967479671</v>
      </c>
      <c r="AO111" s="9">
        <f t="shared" si="34"/>
        <v>9.2682926829268292E-2</v>
      </c>
      <c r="AP111" s="10">
        <f t="shared" si="35"/>
        <v>0.14634146341463414</v>
      </c>
    </row>
    <row r="112" spans="1:42" x14ac:dyDescent="0.4">
      <c r="A112" s="7"/>
      <c r="B112" s="2">
        <v>111</v>
      </c>
      <c r="C112" s="2">
        <v>967</v>
      </c>
      <c r="D112" s="2">
        <v>206</v>
      </c>
      <c r="E112" s="2">
        <v>513</v>
      </c>
      <c r="F112" s="2">
        <v>14</v>
      </c>
      <c r="G112" s="2">
        <v>4</v>
      </c>
      <c r="H112" s="2">
        <v>216</v>
      </c>
      <c r="I112" s="2">
        <v>3</v>
      </c>
      <c r="J112" s="2">
        <v>6</v>
      </c>
      <c r="K112" s="2">
        <v>5</v>
      </c>
      <c r="L112" s="2">
        <v>753</v>
      </c>
      <c r="M112" s="2">
        <v>130</v>
      </c>
      <c r="N112" s="2">
        <v>439</v>
      </c>
      <c r="O112" s="2">
        <v>13</v>
      </c>
      <c r="P112" s="2">
        <v>4</v>
      </c>
      <c r="Q112" s="2">
        <v>156</v>
      </c>
      <c r="R112" s="2">
        <v>3</v>
      </c>
      <c r="S112" s="2">
        <v>6</v>
      </c>
      <c r="T112" s="2">
        <v>2</v>
      </c>
      <c r="U112" s="2">
        <v>755.88000699999998</v>
      </c>
      <c r="V112" s="2">
        <v>139.5</v>
      </c>
      <c r="W112" s="2">
        <v>457.49767400000002</v>
      </c>
      <c r="X112" s="2">
        <v>4.5</v>
      </c>
      <c r="Y112" s="2">
        <v>151.00990100000001</v>
      </c>
      <c r="Z112" s="2">
        <v>0.91428600000000004</v>
      </c>
      <c r="AA112" s="2" t="s">
        <v>104</v>
      </c>
      <c r="AE112" s="8">
        <f t="shared" si="24"/>
        <v>967</v>
      </c>
      <c r="AF112" s="9">
        <f t="shared" si="25"/>
        <v>0.53050672182006209</v>
      </c>
      <c r="AG112" s="9">
        <f t="shared" si="26"/>
        <v>0.2233712512926577</v>
      </c>
      <c r="AH112" s="10">
        <f t="shared" si="27"/>
        <v>0.21302998965873837</v>
      </c>
      <c r="AI112" s="8">
        <f t="shared" si="28"/>
        <v>753</v>
      </c>
      <c r="AJ112" s="9">
        <f t="shared" si="29"/>
        <v>0.58300132802124838</v>
      </c>
      <c r="AK112" s="9">
        <f t="shared" si="30"/>
        <v>5.3120849933598934E-3</v>
      </c>
      <c r="AL112" s="10">
        <f t="shared" si="31"/>
        <v>0.17264276228419656</v>
      </c>
      <c r="AM112" s="11">
        <f t="shared" si="32"/>
        <v>755.88000699999998</v>
      </c>
      <c r="AN112" s="9">
        <f t="shared" si="33"/>
        <v>0.6052517195364846</v>
      </c>
      <c r="AO112" s="9">
        <f t="shared" si="34"/>
        <v>0.1997802555981614</v>
      </c>
      <c r="AP112" s="10">
        <f t="shared" si="35"/>
        <v>0.18455310195815247</v>
      </c>
    </row>
    <row r="113" spans="1:42" x14ac:dyDescent="0.4">
      <c r="A113" s="7"/>
      <c r="B113" s="2">
        <v>112</v>
      </c>
      <c r="C113" s="2">
        <v>115</v>
      </c>
      <c r="D113" s="2">
        <v>22</v>
      </c>
      <c r="E113" s="2">
        <v>60</v>
      </c>
      <c r="F113" s="2">
        <v>0</v>
      </c>
      <c r="G113" s="2">
        <v>0</v>
      </c>
      <c r="H113" s="2">
        <v>25</v>
      </c>
      <c r="I113" s="2">
        <v>0</v>
      </c>
      <c r="J113" s="2">
        <v>0</v>
      </c>
      <c r="K113" s="2">
        <v>8</v>
      </c>
      <c r="L113" s="2">
        <v>82</v>
      </c>
      <c r="M113" s="2">
        <v>17</v>
      </c>
      <c r="N113" s="2">
        <v>42</v>
      </c>
      <c r="O113" s="2">
        <v>0</v>
      </c>
      <c r="P113" s="2">
        <v>0</v>
      </c>
      <c r="Q113" s="2">
        <v>20</v>
      </c>
      <c r="R113" s="2">
        <v>0</v>
      </c>
      <c r="S113" s="2">
        <v>0</v>
      </c>
      <c r="T113" s="2">
        <v>3</v>
      </c>
      <c r="U113" s="2">
        <v>62.947558999999998</v>
      </c>
      <c r="V113" s="2">
        <v>10.062112000000001</v>
      </c>
      <c r="W113" s="2">
        <v>37.129145000000001</v>
      </c>
      <c r="X113" s="2">
        <v>0</v>
      </c>
      <c r="Y113" s="2">
        <v>11.470587999999999</v>
      </c>
      <c r="Z113" s="2">
        <v>4.2857139999999996</v>
      </c>
      <c r="AA113" s="2" t="s">
        <v>104</v>
      </c>
      <c r="AE113" s="8">
        <f t="shared" si="24"/>
        <v>115</v>
      </c>
      <c r="AF113" s="9">
        <f t="shared" si="25"/>
        <v>0.52173913043478259</v>
      </c>
      <c r="AG113" s="9">
        <f t="shared" si="26"/>
        <v>0.21739130434782608</v>
      </c>
      <c r="AH113" s="10">
        <f t="shared" si="27"/>
        <v>0.19130434782608696</v>
      </c>
      <c r="AI113" s="8">
        <f t="shared" si="28"/>
        <v>82</v>
      </c>
      <c r="AJ113" s="9">
        <f t="shared" si="29"/>
        <v>0.51219512195121952</v>
      </c>
      <c r="AK113" s="9">
        <f t="shared" si="30"/>
        <v>0</v>
      </c>
      <c r="AL113" s="10">
        <f t="shared" si="31"/>
        <v>0.2073170731707317</v>
      </c>
      <c r="AM113" s="11">
        <f t="shared" si="32"/>
        <v>62.947558999999998</v>
      </c>
      <c r="AN113" s="9">
        <f t="shared" si="33"/>
        <v>0.58984249095346175</v>
      </c>
      <c r="AO113" s="9">
        <f t="shared" si="34"/>
        <v>0.18222450849920963</v>
      </c>
      <c r="AP113" s="10">
        <f t="shared" si="35"/>
        <v>0.15984912139325372</v>
      </c>
    </row>
    <row r="114" spans="1:42" x14ac:dyDescent="0.4">
      <c r="A114" s="7"/>
      <c r="B114" s="2">
        <v>113</v>
      </c>
      <c r="C114" s="2">
        <v>711</v>
      </c>
      <c r="D114" s="2">
        <v>152</v>
      </c>
      <c r="E114" s="2">
        <v>332</v>
      </c>
      <c r="F114" s="2">
        <v>16</v>
      </c>
      <c r="G114" s="2">
        <v>13</v>
      </c>
      <c r="H114" s="2">
        <v>185</v>
      </c>
      <c r="I114" s="2">
        <v>2</v>
      </c>
      <c r="J114" s="2">
        <v>2</v>
      </c>
      <c r="K114" s="2">
        <v>9</v>
      </c>
      <c r="L114" s="2">
        <v>576</v>
      </c>
      <c r="M114" s="2">
        <v>125</v>
      </c>
      <c r="N114" s="2">
        <v>286</v>
      </c>
      <c r="O114" s="2">
        <v>13</v>
      </c>
      <c r="P114" s="2">
        <v>9</v>
      </c>
      <c r="Q114" s="2">
        <v>131</v>
      </c>
      <c r="R114" s="2">
        <v>2</v>
      </c>
      <c r="S114" s="2">
        <v>2</v>
      </c>
      <c r="T114" s="2">
        <v>8</v>
      </c>
      <c r="U114" s="2">
        <v>563.10520799999995</v>
      </c>
      <c r="V114" s="2">
        <v>173.33333300000001</v>
      </c>
      <c r="W114" s="2">
        <v>358.6</v>
      </c>
      <c r="X114" s="2">
        <v>0</v>
      </c>
      <c r="Y114" s="2">
        <v>31.171875</v>
      </c>
      <c r="Z114" s="2">
        <v>0</v>
      </c>
      <c r="AA114" s="2" t="s">
        <v>104</v>
      </c>
      <c r="AE114" s="8">
        <f t="shared" si="24"/>
        <v>711</v>
      </c>
      <c r="AF114" s="9">
        <f t="shared" si="25"/>
        <v>0.46694796061884669</v>
      </c>
      <c r="AG114" s="9">
        <f t="shared" si="26"/>
        <v>0.26019690576652604</v>
      </c>
      <c r="AH114" s="10">
        <f t="shared" si="27"/>
        <v>0.21378340365682139</v>
      </c>
      <c r="AI114" s="8">
        <f t="shared" si="28"/>
        <v>576</v>
      </c>
      <c r="AJ114" s="9">
        <f t="shared" si="29"/>
        <v>0.49652777777777779</v>
      </c>
      <c r="AK114" s="9">
        <f t="shared" si="30"/>
        <v>1.5625E-2</v>
      </c>
      <c r="AL114" s="10">
        <f t="shared" si="31"/>
        <v>0.2170138888888889</v>
      </c>
      <c r="AM114" s="11">
        <f t="shared" si="32"/>
        <v>563.10520799999995</v>
      </c>
      <c r="AN114" s="9">
        <f t="shared" si="33"/>
        <v>0.63682593395584441</v>
      </c>
      <c r="AO114" s="9">
        <f t="shared" si="34"/>
        <v>5.5357106553345893E-2</v>
      </c>
      <c r="AP114" s="10">
        <f t="shared" si="35"/>
        <v>0.30781695949080978</v>
      </c>
    </row>
  </sheetData>
  <sheetProtection algorithmName="SHA-512" hashValue="gCrbBIgialg1cwvg0lodKm6HQrO0bnnXoS674HUncFiFq8jsX4b+rOsQSgVpQUthEzZiOhdGyYFTcpQtAtUS6Q==" saltValue="+ITnkxdmLMxQq7QoAfa/z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99779-AA16-4A69-A5C5-E678E7A30FA1}">
  <dimension ref="A1:AW27"/>
  <sheetViews>
    <sheetView tabSelected="1" topLeftCell="C1" workbookViewId="0">
      <selection activeCell="C1" sqref="A1:XFD1048576"/>
    </sheetView>
  </sheetViews>
  <sheetFormatPr defaultRowHeight="14.25" x14ac:dyDescent="0.45"/>
  <cols>
    <col min="1" max="2" width="0" hidden="1" customWidth="1"/>
    <col min="3" max="3" width="13.59765625" customWidth="1"/>
    <col min="4" max="4" width="16.46484375" bestFit="1" customWidth="1"/>
    <col min="5" max="12" width="9.73046875" customWidth="1"/>
    <col min="13" max="13" width="22.796875" hidden="1" customWidth="1"/>
    <col min="14" max="14" width="10.53125" hidden="1" customWidth="1"/>
    <col min="15" max="15" width="11.73046875" hidden="1" customWidth="1"/>
    <col min="16" max="16" width="5.9296875" hidden="1" customWidth="1"/>
    <col min="17" max="17" width="4.59765625" hidden="1" customWidth="1"/>
    <col min="18" max="19" width="5.9296875" hidden="1" customWidth="1"/>
    <col min="20" max="20" width="4.59765625" hidden="1" customWidth="1"/>
    <col min="21" max="21" width="5.9296875" hidden="1" customWidth="1"/>
    <col min="22" max="22" width="6.73046875" hidden="1" customWidth="1"/>
    <col min="23" max="49" width="0" hidden="1" customWidth="1"/>
  </cols>
  <sheetData>
    <row r="1" spans="1:49" x14ac:dyDescent="0.45">
      <c r="A1" t="s">
        <v>33</v>
      </c>
      <c r="B1">
        <f>Describe!B2</f>
        <v>6</v>
      </c>
      <c r="C1" s="37" t="s">
        <v>34</v>
      </c>
      <c r="D1" s="13"/>
      <c r="E1" s="14" t="s">
        <v>35</v>
      </c>
      <c r="F1" s="40">
        <f>Describe!B1</f>
        <v>0</v>
      </c>
      <c r="G1" s="41"/>
      <c r="H1" s="41"/>
      <c r="I1" s="41"/>
      <c r="J1" s="42"/>
      <c r="K1" s="33"/>
      <c r="L1" s="33"/>
      <c r="M1">
        <f>ROW()</f>
        <v>1</v>
      </c>
      <c r="N1" s="15" t="s">
        <v>7</v>
      </c>
      <c r="O1" t="s">
        <v>35</v>
      </c>
      <c r="P1">
        <v>1</v>
      </c>
      <c r="Q1">
        <v>2</v>
      </c>
      <c r="R1">
        <v>3</v>
      </c>
      <c r="S1">
        <v>4</v>
      </c>
      <c r="T1">
        <v>5</v>
      </c>
      <c r="U1">
        <v>6</v>
      </c>
      <c r="X1" s="15" t="s">
        <v>7</v>
      </c>
      <c r="Y1" s="19" t="s">
        <v>8</v>
      </c>
      <c r="Z1" s="19" t="s">
        <v>9</v>
      </c>
      <c r="AA1" s="19" t="s">
        <v>10</v>
      </c>
      <c r="AB1" s="19" t="s">
        <v>11</v>
      </c>
      <c r="AC1" s="19" t="s">
        <v>12</v>
      </c>
      <c r="AD1" s="19" t="s">
        <v>13</v>
      </c>
      <c r="AE1" s="19" t="s">
        <v>14</v>
      </c>
      <c r="AF1" s="19" t="s">
        <v>15</v>
      </c>
      <c r="AG1" s="19" t="s">
        <v>16</v>
      </c>
      <c r="AH1" s="19" t="s">
        <v>17</v>
      </c>
      <c r="AI1" s="19" t="s">
        <v>18</v>
      </c>
      <c r="AJ1" s="19" t="s">
        <v>19</v>
      </c>
      <c r="AK1" s="19" t="s">
        <v>20</v>
      </c>
      <c r="AL1" s="19" t="s">
        <v>21</v>
      </c>
      <c r="AM1" s="19" t="s">
        <v>22</v>
      </c>
      <c r="AN1" s="19" t="s">
        <v>23</v>
      </c>
      <c r="AO1" s="19" t="s">
        <v>24</v>
      </c>
      <c r="AP1" s="19" t="s">
        <v>25</v>
      </c>
      <c r="AQ1" s="19" t="s">
        <v>26</v>
      </c>
      <c r="AR1" s="19" t="s">
        <v>107</v>
      </c>
      <c r="AS1" s="19" t="s">
        <v>108</v>
      </c>
      <c r="AT1" s="19" t="s">
        <v>109</v>
      </c>
      <c r="AU1" s="19" t="s">
        <v>110</v>
      </c>
      <c r="AV1" s="19" t="s">
        <v>111</v>
      </c>
      <c r="AW1" s="19" t="s">
        <v>112</v>
      </c>
    </row>
    <row r="2" spans="1:49" x14ac:dyDescent="0.45">
      <c r="A2" t="s">
        <v>36</v>
      </c>
      <c r="B2">
        <f>E3/B1</f>
        <v>28658.166666666668</v>
      </c>
      <c r="C2" s="12"/>
      <c r="D2" s="16" t="s">
        <v>7</v>
      </c>
      <c r="E2" s="17" t="s">
        <v>37</v>
      </c>
      <c r="F2" s="14">
        <v>1</v>
      </c>
      <c r="G2" s="14">
        <v>2</v>
      </c>
      <c r="H2" s="14">
        <v>3</v>
      </c>
      <c r="I2" s="18">
        <v>4</v>
      </c>
      <c r="J2" s="18">
        <v>5</v>
      </c>
      <c r="K2" s="18">
        <v>6</v>
      </c>
      <c r="L2" s="18" t="s">
        <v>44</v>
      </c>
      <c r="M2">
        <f>ROW()</f>
        <v>2</v>
      </c>
      <c r="N2" s="19" t="s">
        <v>8</v>
      </c>
      <c r="O2" t="s">
        <v>37</v>
      </c>
      <c r="X2" t="s">
        <v>35</v>
      </c>
      <c r="Y2" t="s">
        <v>37</v>
      </c>
      <c r="Z2">
        <f>SUM(Assign!C$2:C$114)</f>
        <v>171949</v>
      </c>
      <c r="AA2">
        <f>SUM(Assign!D$2:D$61)</f>
        <v>37790</v>
      </c>
      <c r="AB2">
        <f>SUM(Assign!E$2:E$61)</f>
        <v>13819</v>
      </c>
      <c r="AC2">
        <f>SUM(Assign!F$2:F$61)</f>
        <v>1126</v>
      </c>
      <c r="AD2">
        <f>SUM(Assign!G$2:G$61)</f>
        <v>399</v>
      </c>
      <c r="AE2">
        <f>SUM(Assign!H$2:H$61)</f>
        <v>38744</v>
      </c>
      <c r="AF2">
        <f>SUM(Assign!I$2:I$61)</f>
        <v>516</v>
      </c>
      <c r="AG2">
        <f>SUM(Assign!J$2:J$61)</f>
        <v>584</v>
      </c>
      <c r="AH2">
        <f>SUM(Assign!K$2:K$61)</f>
        <v>413</v>
      </c>
      <c r="AI2">
        <f>SUM(Assign!L$2:L$61)</f>
        <v>73972</v>
      </c>
      <c r="AJ2">
        <f>SUM(Assign!M$2:M$61)</f>
        <v>27496</v>
      </c>
      <c r="AK2">
        <f>SUM(Assign!N$2:N$61)</f>
        <v>12435</v>
      </c>
      <c r="AL2">
        <f>SUM(Assign!O$2:O$61)</f>
        <v>907</v>
      </c>
      <c r="AM2">
        <f>SUM(Assign!P$2:P$61)</f>
        <v>330</v>
      </c>
      <c r="AN2">
        <f>SUM(Assign!Q$2:Q$61)</f>
        <v>31688</v>
      </c>
      <c r="AO2">
        <f>SUM(Assign!R$2:R$61)</f>
        <v>401</v>
      </c>
      <c r="AP2">
        <f>SUM(Assign!S$2:S$61)</f>
        <v>466</v>
      </c>
      <c r="AQ2">
        <f>SUM(Assign!T$2:T$61)</f>
        <v>249</v>
      </c>
      <c r="AR2">
        <f>SUM(Assign!U$2:U$61)</f>
        <v>60971.842631</v>
      </c>
      <c r="AS2">
        <f>SUM(Assign!V$2:V$61)</f>
        <v>17792.077743999998</v>
      </c>
      <c r="AT2">
        <f>SUM(Assign!W$2:W$61)</f>
        <v>15047.382369999998</v>
      </c>
      <c r="AU2">
        <f>SUM(Assign!X$2:X$61)</f>
        <v>639.98969699999998</v>
      </c>
      <c r="AV2">
        <f>SUM(Assign!Y$2:Y$61)</f>
        <v>26641.301058999998</v>
      </c>
      <c r="AW2">
        <f>SUM(Assign!Z$2:Z$61)</f>
        <v>858.76486499999999</v>
      </c>
    </row>
    <row r="3" spans="1:49" x14ac:dyDescent="0.45">
      <c r="C3" s="20" t="s">
        <v>38</v>
      </c>
      <c r="D3" s="13"/>
      <c r="E3" s="21">
        <f t="shared" ref="E3:K3" si="0">O3</f>
        <v>171949</v>
      </c>
      <c r="F3" s="21">
        <f t="shared" si="0"/>
        <v>0</v>
      </c>
      <c r="G3" s="21">
        <f t="shared" si="0"/>
        <v>0</v>
      </c>
      <c r="H3" s="21">
        <f t="shared" si="0"/>
        <v>0</v>
      </c>
      <c r="I3" s="21">
        <f t="shared" si="0"/>
        <v>0</v>
      </c>
      <c r="J3" s="21">
        <f t="shared" si="0"/>
        <v>0</v>
      </c>
      <c r="K3" s="21">
        <f t="shared" si="0"/>
        <v>0</v>
      </c>
      <c r="L3" s="21">
        <f>V3</f>
        <v>171949</v>
      </c>
      <c r="M3">
        <f>ROW()</f>
        <v>3</v>
      </c>
      <c r="N3" s="19" t="s">
        <v>9</v>
      </c>
      <c r="O3">
        <f>SUM(Assign!C$2:C$114)</f>
        <v>171949</v>
      </c>
      <c r="P3" s="22">
        <f>SUMIF(Assign!$A$2:$A$114,"=1",Assign!C$2:C$114)</f>
        <v>0</v>
      </c>
      <c r="Q3" s="22">
        <f>SUMIF(Assign!$A$2:$A$114,"=2",Assign!C$2:C$114)</f>
        <v>0</v>
      </c>
      <c r="R3" s="22">
        <f>SUMIF(Assign!$A$2:$A$114,"=3",Assign!C$2:C$114)</f>
        <v>0</v>
      </c>
      <c r="S3" s="22">
        <f>SUMIF(Assign!$A$2:$A$114,"=4",Assign!C$2:C$114)</f>
        <v>0</v>
      </c>
      <c r="T3" s="22">
        <f>SUMIF(Assign!$A$2:$A$114,"=5",Assign!C$2:C$114)</f>
        <v>0</v>
      </c>
      <c r="U3" s="22">
        <f>SUMIF(Assign!$A$2:$A$114,"=6",Assign!C$2:C$114)</f>
        <v>0</v>
      </c>
      <c r="V3" s="27">
        <f>O3-SUM(P3:U3)</f>
        <v>171949</v>
      </c>
      <c r="X3">
        <v>1</v>
      </c>
      <c r="Z3" s="22">
        <f>SUMIF(Assign!$A$2:$A$114,"=1",Assign!C$2:C$114)</f>
        <v>0</v>
      </c>
      <c r="AA3" s="22">
        <f>SUMIF(Assign!$A$2:$A$114,"=1",Assign!D$2:D$114)</f>
        <v>0</v>
      </c>
      <c r="AB3" s="22">
        <f>SUMIF(Assign!$A$2:$A$114,"=1",Assign!E$2:E$114)</f>
        <v>0</v>
      </c>
      <c r="AC3" s="22">
        <f>SUMIF(Assign!$A$2:$A$114,"=1",Assign!F$2:F$114)</f>
        <v>0</v>
      </c>
      <c r="AD3" s="22">
        <f>SUMIF(Assign!$A$2:$A$114,"=1",Assign!G$2:G$114)</f>
        <v>0</v>
      </c>
      <c r="AE3" s="22">
        <f>SUMIF(Assign!$A$2:$A$114,"=1",Assign!H$2:H$114)</f>
        <v>0</v>
      </c>
      <c r="AF3" s="22">
        <f>SUMIF(Assign!$A$2:$A$114,"=1",Assign!I$2:I$114)</f>
        <v>0</v>
      </c>
      <c r="AG3" s="22">
        <f>SUMIF(Assign!$A$2:$A$114,"=1",Assign!J$2:J$114)</f>
        <v>0</v>
      </c>
      <c r="AH3" s="22">
        <f>SUMIF(Assign!$A$2:$A$114,"=1",Assign!K$2:K$114)</f>
        <v>0</v>
      </c>
      <c r="AI3" s="22">
        <f>SUMIF(Assign!$A$2:$A$114,"=1",Assign!L$2:L$114)</f>
        <v>0</v>
      </c>
      <c r="AJ3" s="22">
        <f>SUMIF(Assign!$A$2:$A$114,"=1",Assign!M$2:M$114)</f>
        <v>0</v>
      </c>
      <c r="AK3" s="22">
        <f>SUMIF(Assign!$A$2:$A$114,"=1",Assign!N$2:N$114)</f>
        <v>0</v>
      </c>
      <c r="AL3" s="22">
        <f>SUMIF(Assign!$A$2:$A$114,"=1",Assign!O$2:O$114)</f>
        <v>0</v>
      </c>
      <c r="AM3" s="22">
        <f>SUMIF(Assign!$A$2:$A$114,"=1",Assign!P$2:P$114)</f>
        <v>0</v>
      </c>
      <c r="AN3" s="22">
        <f>SUMIF(Assign!$A$2:$A$114,"=1",Assign!Q$2:Q$114)</f>
        <v>0</v>
      </c>
      <c r="AO3" s="22">
        <f>SUMIF(Assign!$A$2:$A$114,"=1",Assign!R$2:R$114)</f>
        <v>0</v>
      </c>
      <c r="AP3" s="22">
        <f>SUMIF(Assign!$A$2:$A$114,"=1",Assign!S$2:S$114)</f>
        <v>0</v>
      </c>
      <c r="AQ3" s="22">
        <f>SUMIF(Assign!$A$2:$A$114,"=1",Assign!T$2:T$114)</f>
        <v>0</v>
      </c>
      <c r="AR3" s="22">
        <f>SUMIF(Assign!$A$2:$A$114,"=1",Assign!U$2:U$114)</f>
        <v>0</v>
      </c>
      <c r="AS3" s="22">
        <f>SUMIF(Assign!$A$2:$A$114,"=1",Assign!V$2:V$114)</f>
        <v>0</v>
      </c>
      <c r="AT3" s="22">
        <f>SUMIF(Assign!$A$2:$A$114,"=1",Assign!W$2:W$114)</f>
        <v>0</v>
      </c>
      <c r="AU3" s="22">
        <f>SUMIF(Assign!$A$2:$A$114,"=1",Assign!X$2:X$114)</f>
        <v>0</v>
      </c>
      <c r="AV3" s="22">
        <f>SUMIF(Assign!$A$2:$A$114,"=1",Assign!Y$2:Y$114)</f>
        <v>0</v>
      </c>
      <c r="AW3" s="22">
        <f>SUMIF(Assign!$A$2:$A$114,"=1",Assign!Z$2:Z$114)</f>
        <v>0</v>
      </c>
    </row>
    <row r="4" spans="1:49" x14ac:dyDescent="0.45">
      <c r="C4" s="8" t="s">
        <v>106</v>
      </c>
      <c r="D4" s="3"/>
      <c r="E4" s="23"/>
      <c r="F4" s="23" t="str">
        <f>IF(F3&gt;0,F3-$B$2,$C$1)</f>
        <v>-</v>
      </c>
      <c r="G4" s="23" t="str">
        <f t="shared" ref="G4:J4" si="1">IF(G3&gt;0,G3-$B$2,$C$1)</f>
        <v>-</v>
      </c>
      <c r="H4" s="23" t="str">
        <f t="shared" si="1"/>
        <v>-</v>
      </c>
      <c r="I4" s="23" t="str">
        <f t="shared" si="1"/>
        <v>-</v>
      </c>
      <c r="J4" s="23" t="str">
        <f t="shared" si="1"/>
        <v>-</v>
      </c>
      <c r="K4" s="23" t="str">
        <f t="shared" ref="K4" si="2">IF(K3&gt;0,K3-$B$2,$C$1)</f>
        <v>-</v>
      </c>
      <c r="L4" s="23"/>
      <c r="M4">
        <f>ROW()</f>
        <v>4</v>
      </c>
      <c r="N4" s="19" t="s">
        <v>10</v>
      </c>
      <c r="O4">
        <f>SUM(Assign!D$2:D$61)</f>
        <v>37790</v>
      </c>
      <c r="P4" s="22">
        <f>SUMIF(Assign!$A$2:$A$114,"=1",Assign!D$2:D$114)</f>
        <v>0</v>
      </c>
      <c r="Q4" s="22">
        <f>SUMIF(Assign!$A$2:$A$114,"=2",Assign!D$2:D$114)</f>
        <v>0</v>
      </c>
      <c r="R4" s="22">
        <f>SUMIF(Assign!$A$2:$A$114,"=3",Assign!D$2:D$114)</f>
        <v>0</v>
      </c>
      <c r="S4" s="22">
        <f>SUMIF(Assign!$A$2:$A$114,"=4",Assign!D$2:D$114)</f>
        <v>0</v>
      </c>
      <c r="T4" s="22">
        <f>SUMIF(Assign!$A$2:$A$114,"=5",Assign!D$2:D$114)</f>
        <v>0</v>
      </c>
      <c r="U4" s="22">
        <f>SUMIF(Assign!$A$2:$A$114,"=6",Assign!D$2:D$114)</f>
        <v>0</v>
      </c>
      <c r="V4" s="27">
        <f t="shared" ref="V4:V26" si="3">O4-SUM(P4:T4)</f>
        <v>37790</v>
      </c>
      <c r="X4">
        <v>2</v>
      </c>
      <c r="Z4" s="22">
        <f>SUMIF(Assign!$A$2:$A$114,"=2",Assign!C$2:C$114)</f>
        <v>0</v>
      </c>
      <c r="AA4" s="22">
        <f>SUMIF(Assign!$A$2:$A$114,"=2",Assign!D$2:D$114)</f>
        <v>0</v>
      </c>
      <c r="AB4" s="22">
        <f>SUMIF(Assign!$A$2:$A$114,"=2",Assign!E$2:E$114)</f>
        <v>0</v>
      </c>
      <c r="AC4" s="22">
        <f>SUMIF(Assign!$A$2:$A$114,"=2",Assign!F$2:F$114)</f>
        <v>0</v>
      </c>
      <c r="AD4" s="22">
        <f>SUMIF(Assign!$A$2:$A$114,"=2",Assign!G$2:G$114)</f>
        <v>0</v>
      </c>
      <c r="AE4" s="22">
        <f>SUMIF(Assign!$A$2:$A$114,"=2",Assign!H$2:H$114)</f>
        <v>0</v>
      </c>
      <c r="AF4" s="22">
        <f>SUMIF(Assign!$A$2:$A$114,"=2",Assign!I$2:I$114)</f>
        <v>0</v>
      </c>
      <c r="AG4" s="22">
        <f>SUMIF(Assign!$A$2:$A$114,"=2",Assign!J$2:J$114)</f>
        <v>0</v>
      </c>
      <c r="AH4" s="22">
        <f>SUMIF(Assign!$A$2:$A$114,"=2",Assign!K$2:K$114)</f>
        <v>0</v>
      </c>
      <c r="AI4" s="22">
        <f>SUMIF(Assign!$A$2:$A$114,"=2",Assign!L$2:L$114)</f>
        <v>0</v>
      </c>
      <c r="AJ4" s="22">
        <f>SUMIF(Assign!$A$2:$A$114,"=2",Assign!M$2:M$114)</f>
        <v>0</v>
      </c>
      <c r="AK4" s="22">
        <f>SUMIF(Assign!$A$2:$A$114,"=2",Assign!N$2:N$114)</f>
        <v>0</v>
      </c>
      <c r="AL4" s="22">
        <f>SUMIF(Assign!$A$2:$A$114,"=2",Assign!O$2:O$114)</f>
        <v>0</v>
      </c>
      <c r="AM4" s="22">
        <f>SUMIF(Assign!$A$2:$A$114,"=2",Assign!P$2:P$114)</f>
        <v>0</v>
      </c>
      <c r="AN4" s="22">
        <f>SUMIF(Assign!$A$2:$A$114,"=2",Assign!Q$2:Q$114)</f>
        <v>0</v>
      </c>
      <c r="AO4" s="22">
        <f>SUMIF(Assign!$A$2:$A$114,"=2",Assign!R$2:R$114)</f>
        <v>0</v>
      </c>
      <c r="AP4" s="22">
        <f>SUMIF(Assign!$A$2:$A$114,"=2",Assign!S$2:S$114)</f>
        <v>0</v>
      </c>
      <c r="AQ4" s="22">
        <f>SUMIF(Assign!$A$2:$A$114,"=2",Assign!T$2:T$114)</f>
        <v>0</v>
      </c>
      <c r="AR4" s="22">
        <f>SUMIF(Assign!$A$2:$A$114,"=2",Assign!U$2:U$114)</f>
        <v>0</v>
      </c>
      <c r="AS4" s="22">
        <f>SUMIF(Assign!$A$2:$A$114,"=2",Assign!V$2:V$114)</f>
        <v>0</v>
      </c>
      <c r="AT4" s="22">
        <f>SUMIF(Assign!$A$2:$A$114,"=2",Assign!W$2:W$114)</f>
        <v>0</v>
      </c>
      <c r="AU4" s="22">
        <f>SUMIF(Assign!$A$2:$A$114,"=2",Assign!X$2:X$114)</f>
        <v>0</v>
      </c>
      <c r="AV4" s="22">
        <f>SUMIF(Assign!$A$2:$A$114,"=2",Assign!Y$2:Y$114)</f>
        <v>0</v>
      </c>
      <c r="AW4" s="22">
        <f>SUMIF(Assign!$A$2:$A$114,"=2",Assign!Z$2:Z$114)</f>
        <v>0</v>
      </c>
    </row>
    <row r="5" spans="1:49" x14ac:dyDescent="0.45">
      <c r="C5" s="8" t="s">
        <v>39</v>
      </c>
      <c r="D5" s="3"/>
      <c r="E5" s="24"/>
      <c r="F5" s="24" t="str">
        <f>IF(F3&gt;0,F4/$B$2,$C$1)</f>
        <v>-</v>
      </c>
      <c r="G5" s="24" t="str">
        <f t="shared" ref="G5:J5" si="4">IF(G3&gt;0,G4/$B$2,$C$1)</f>
        <v>-</v>
      </c>
      <c r="H5" s="24" t="str">
        <f t="shared" si="4"/>
        <v>-</v>
      </c>
      <c r="I5" s="24" t="str">
        <f t="shared" si="4"/>
        <v>-</v>
      </c>
      <c r="J5" s="24" t="str">
        <f t="shared" si="4"/>
        <v>-</v>
      </c>
      <c r="K5" s="24" t="str">
        <f t="shared" ref="K5" si="5">IF(K3&gt;0,K4/$B$2,$C$1)</f>
        <v>-</v>
      </c>
      <c r="L5" s="24">
        <f>IF(L3&gt;0,L3/$B$2,$C$1)</f>
        <v>6</v>
      </c>
      <c r="M5">
        <f>ROW()</f>
        <v>5</v>
      </c>
      <c r="N5" s="19" t="s">
        <v>11</v>
      </c>
      <c r="O5">
        <f>SUM(Assign!E$2:E$61)</f>
        <v>13819</v>
      </c>
      <c r="P5" s="22">
        <f>SUMIF(Assign!$A$2:$A$114,"=1",Assign!E$2:E$114)</f>
        <v>0</v>
      </c>
      <c r="Q5" s="22">
        <f>SUMIF(Assign!$A$2:$A$114,"=2",Assign!E$2:E$114)</f>
        <v>0</v>
      </c>
      <c r="R5" s="22">
        <f>SUMIF(Assign!$A$2:$A$114,"=3",Assign!E$2:E$114)</f>
        <v>0</v>
      </c>
      <c r="S5" s="22">
        <f>SUMIF(Assign!$A$2:$A$114,"=4",Assign!E$2:E$114)</f>
        <v>0</v>
      </c>
      <c r="T5" s="22">
        <f>SUMIF(Assign!$A$2:$A$114,"=5",Assign!E$2:E$114)</f>
        <v>0</v>
      </c>
      <c r="U5" s="22">
        <f>SUMIF(Assign!$A$2:$A$114,"=6",Assign!E$2:E$114)</f>
        <v>0</v>
      </c>
      <c r="V5" s="27">
        <f t="shared" si="3"/>
        <v>13819</v>
      </c>
      <c r="X5">
        <v>3</v>
      </c>
      <c r="Z5" s="22">
        <f>SUMIF(Assign!$A$2:$A$114,"=3",Assign!C$2:C$114)</f>
        <v>0</v>
      </c>
      <c r="AA5" s="22">
        <f>SUMIF(Assign!$A$2:$A$114,"=3",Assign!D$2:D$114)</f>
        <v>0</v>
      </c>
      <c r="AB5" s="22">
        <f>SUMIF(Assign!$A$2:$A$114,"=3",Assign!E$2:E$114)</f>
        <v>0</v>
      </c>
      <c r="AC5" s="22">
        <f>SUMIF(Assign!$A$2:$A$114,"=3",Assign!F$2:F$114)</f>
        <v>0</v>
      </c>
      <c r="AD5" s="22">
        <f>SUMIF(Assign!$A$2:$A$114,"=3",Assign!G$2:G$114)</f>
        <v>0</v>
      </c>
      <c r="AE5" s="22">
        <f>SUMIF(Assign!$A$2:$A$114,"=3",Assign!H$2:H$114)</f>
        <v>0</v>
      </c>
      <c r="AF5" s="22">
        <f>SUMIF(Assign!$A$2:$A$114,"=3",Assign!I$2:I$114)</f>
        <v>0</v>
      </c>
      <c r="AG5" s="22">
        <f>SUMIF(Assign!$A$2:$A$114,"=3",Assign!J$2:J$114)</f>
        <v>0</v>
      </c>
      <c r="AH5" s="22">
        <f>SUMIF(Assign!$A$2:$A$114,"=3",Assign!K$2:K$114)</f>
        <v>0</v>
      </c>
      <c r="AI5" s="22">
        <f>SUMIF(Assign!$A$2:$A$114,"=3",Assign!L$2:L$114)</f>
        <v>0</v>
      </c>
      <c r="AJ5" s="22">
        <f>SUMIF(Assign!$A$2:$A$114,"=3",Assign!M$2:M$114)</f>
        <v>0</v>
      </c>
      <c r="AK5" s="22">
        <f>SUMIF(Assign!$A$2:$A$114,"=3",Assign!N$2:N$114)</f>
        <v>0</v>
      </c>
      <c r="AL5" s="22">
        <f>SUMIF(Assign!$A$2:$A$114,"=3",Assign!O$2:O$114)</f>
        <v>0</v>
      </c>
      <c r="AM5" s="22">
        <f>SUMIF(Assign!$A$2:$A$114,"=3",Assign!P$2:P$114)</f>
        <v>0</v>
      </c>
      <c r="AN5" s="22">
        <f>SUMIF(Assign!$A$2:$A$114,"=3",Assign!Q$2:Q$114)</f>
        <v>0</v>
      </c>
      <c r="AO5" s="22">
        <f>SUMIF(Assign!$A$2:$A$114,"=3",Assign!R$2:R$114)</f>
        <v>0</v>
      </c>
      <c r="AP5" s="22">
        <f>SUMIF(Assign!$A$2:$A$114,"=3",Assign!S$2:S$114)</f>
        <v>0</v>
      </c>
      <c r="AQ5" s="22">
        <f>SUMIF(Assign!$A$2:$A$114,"=3",Assign!T$2:T$114)</f>
        <v>0</v>
      </c>
      <c r="AR5" s="22">
        <f>SUMIF(Assign!$A$2:$A$114,"=3",Assign!U$2:U$114)</f>
        <v>0</v>
      </c>
      <c r="AS5" s="22">
        <f>SUMIF(Assign!$A$2:$A$114,"=3",Assign!V$2:V$114)</f>
        <v>0</v>
      </c>
      <c r="AT5" s="22">
        <f>SUMIF(Assign!$A$2:$A$114,"=3",Assign!W$2:W$114)</f>
        <v>0</v>
      </c>
      <c r="AU5" s="22">
        <f>SUMIF(Assign!$A$2:$A$114,"=3",Assign!X$2:X$114)</f>
        <v>0</v>
      </c>
      <c r="AV5" s="22">
        <f>SUMIF(Assign!$A$2:$A$114,"=3",Assign!Y$2:Y$114)</f>
        <v>0</v>
      </c>
      <c r="AW5" s="22">
        <f>SUMIF(Assign!$A$2:$A$114,"=3",Assign!Z$2:Z$114)</f>
        <v>0</v>
      </c>
    </row>
    <row r="6" spans="1:49" x14ac:dyDescent="0.45">
      <c r="C6" s="8"/>
      <c r="D6" s="3" t="s">
        <v>40</v>
      </c>
      <c r="E6" s="24">
        <f t="shared" ref="E6:L6" si="6">IF(O3&gt;0,O5/O3,$C$1)</f>
        <v>8.0366852962215546E-2</v>
      </c>
      <c r="F6" s="24" t="str">
        <f t="shared" si="6"/>
        <v>-</v>
      </c>
      <c r="G6" s="24" t="str">
        <f t="shared" si="6"/>
        <v>-</v>
      </c>
      <c r="H6" s="24" t="str">
        <f t="shared" si="6"/>
        <v>-</v>
      </c>
      <c r="I6" s="24" t="str">
        <f t="shared" si="6"/>
        <v>-</v>
      </c>
      <c r="J6" s="24" t="str">
        <f t="shared" si="6"/>
        <v>-</v>
      </c>
      <c r="K6" s="24" t="str">
        <f t="shared" si="6"/>
        <v>-</v>
      </c>
      <c r="L6" s="24">
        <f t="shared" si="6"/>
        <v>8.0366852962215546E-2</v>
      </c>
      <c r="M6">
        <f>ROW()</f>
        <v>6</v>
      </c>
      <c r="N6" s="19" t="s">
        <v>12</v>
      </c>
      <c r="O6">
        <f>SUM(Assign!F$2:F$61)</f>
        <v>1126</v>
      </c>
      <c r="P6" s="22">
        <f>SUMIF(Assign!$A$2:$A$114,"=1",Assign!F$2:F$114)</f>
        <v>0</v>
      </c>
      <c r="Q6" s="22">
        <f>SUMIF(Assign!$A$2:$A$114,"=2",Assign!F$2:F$114)</f>
        <v>0</v>
      </c>
      <c r="R6" s="22">
        <f>SUMIF(Assign!$A$2:$A$114,"=3",Assign!F$2:F$114)</f>
        <v>0</v>
      </c>
      <c r="S6" s="22">
        <f>SUMIF(Assign!$A$2:$A$114,"=4",Assign!F$2:F$114)</f>
        <v>0</v>
      </c>
      <c r="T6" s="22">
        <f>SUMIF(Assign!$A$2:$A$114,"=5",Assign!F$2:F$114)</f>
        <v>0</v>
      </c>
      <c r="U6" s="22">
        <f>SUMIF(Assign!$A$2:$A$114,"=6",Assign!F$2:F$114)</f>
        <v>0</v>
      </c>
      <c r="V6" s="27">
        <f t="shared" si="3"/>
        <v>1126</v>
      </c>
      <c r="X6">
        <v>4</v>
      </c>
      <c r="Z6" s="22">
        <f>SUMIF(Assign!$A$2:$A$114,"=4",Assign!C$2:C$114)</f>
        <v>0</v>
      </c>
      <c r="AA6" s="22">
        <f>SUMIF(Assign!$A$2:$A$114,"=4",Assign!D$2:D$114)</f>
        <v>0</v>
      </c>
      <c r="AB6" s="22">
        <f>SUMIF(Assign!$A$2:$A$114,"=4",Assign!E$2:E$114)</f>
        <v>0</v>
      </c>
      <c r="AC6" s="22">
        <f>SUMIF(Assign!$A$2:$A$114,"=4",Assign!F$2:F$114)</f>
        <v>0</v>
      </c>
      <c r="AD6" s="22">
        <f>SUMIF(Assign!$A$2:$A$114,"=4",Assign!G$2:G$114)</f>
        <v>0</v>
      </c>
      <c r="AE6" s="22">
        <f>SUMIF(Assign!$A$2:$A$114,"=4",Assign!H$2:H$114)</f>
        <v>0</v>
      </c>
      <c r="AF6" s="22">
        <f>SUMIF(Assign!$A$2:$A$114,"=4",Assign!I$2:I$114)</f>
        <v>0</v>
      </c>
      <c r="AG6" s="22">
        <f>SUMIF(Assign!$A$2:$A$114,"=4",Assign!J$2:J$114)</f>
        <v>0</v>
      </c>
      <c r="AH6" s="22">
        <f>SUMIF(Assign!$A$2:$A$114,"=4",Assign!K$2:K$114)</f>
        <v>0</v>
      </c>
      <c r="AI6" s="22">
        <f>SUMIF(Assign!$A$2:$A$114,"=4",Assign!L$2:L$114)</f>
        <v>0</v>
      </c>
      <c r="AJ6" s="22">
        <f>SUMIF(Assign!$A$2:$A$114,"=4",Assign!M$2:M$114)</f>
        <v>0</v>
      </c>
      <c r="AK6" s="22">
        <f>SUMIF(Assign!$A$2:$A$114,"=4",Assign!N$2:N$114)</f>
        <v>0</v>
      </c>
      <c r="AL6" s="22">
        <f>SUMIF(Assign!$A$2:$A$114,"=4",Assign!O$2:O$114)</f>
        <v>0</v>
      </c>
      <c r="AM6" s="22">
        <f>SUMIF(Assign!$A$2:$A$114,"=4",Assign!P$2:P$114)</f>
        <v>0</v>
      </c>
      <c r="AN6" s="22">
        <f>SUMIF(Assign!$A$2:$A$114,"=4",Assign!Q$2:Q$114)</f>
        <v>0</v>
      </c>
      <c r="AO6" s="22">
        <f>SUMIF(Assign!$A$2:$A$114,"=4",Assign!R$2:R$114)</f>
        <v>0</v>
      </c>
      <c r="AP6" s="22">
        <f>SUMIF(Assign!$A$2:$A$114,"=4",Assign!S$2:S$114)</f>
        <v>0</v>
      </c>
      <c r="AQ6" s="22">
        <f>SUMIF(Assign!$A$2:$A$114,"=4",Assign!T$2:T$114)</f>
        <v>0</v>
      </c>
      <c r="AR6" s="22">
        <f>SUMIF(Assign!$A$2:$A$114,"=4",Assign!U$2:U$114)</f>
        <v>0</v>
      </c>
      <c r="AS6" s="22">
        <f>SUMIF(Assign!$A$2:$A$114,"=4",Assign!V$2:V$114)</f>
        <v>0</v>
      </c>
      <c r="AT6" s="22">
        <f>SUMIF(Assign!$A$2:$A$114,"=4",Assign!W$2:W$114)</f>
        <v>0</v>
      </c>
      <c r="AU6" s="22">
        <f>SUMIF(Assign!$A$2:$A$114,"=4",Assign!X$2:X$114)</f>
        <v>0</v>
      </c>
      <c r="AV6" s="22">
        <f>SUMIF(Assign!$A$2:$A$114,"=4",Assign!Y$2:Y$114)</f>
        <v>0</v>
      </c>
      <c r="AW6" s="22">
        <f>SUMIF(Assign!$A$2:$A$114,"=4",Assign!Z$2:Z$114)</f>
        <v>0</v>
      </c>
    </row>
    <row r="7" spans="1:49" x14ac:dyDescent="0.45">
      <c r="C7" s="8"/>
      <c r="D7" s="3" t="s">
        <v>105</v>
      </c>
      <c r="E7" s="24">
        <f t="shared" ref="E7:L7" si="7">IF(O$3&gt;0,O6/O$3,$C$1)</f>
        <v>6.5484533204612999E-3</v>
      </c>
      <c r="F7" s="24" t="str">
        <f t="shared" si="7"/>
        <v>-</v>
      </c>
      <c r="G7" s="24" t="str">
        <f t="shared" si="7"/>
        <v>-</v>
      </c>
      <c r="H7" s="24" t="str">
        <f t="shared" si="7"/>
        <v>-</v>
      </c>
      <c r="I7" s="24" t="str">
        <f t="shared" si="7"/>
        <v>-</v>
      </c>
      <c r="J7" s="24" t="str">
        <f t="shared" si="7"/>
        <v>-</v>
      </c>
      <c r="K7" s="24" t="str">
        <f t="shared" si="7"/>
        <v>-</v>
      </c>
      <c r="L7" s="24">
        <f t="shared" si="7"/>
        <v>6.5484533204612999E-3</v>
      </c>
      <c r="M7">
        <f>ROW()</f>
        <v>7</v>
      </c>
      <c r="N7" s="19" t="s">
        <v>13</v>
      </c>
      <c r="O7">
        <f>SUM(Assign!G$2:G$61)</f>
        <v>399</v>
      </c>
      <c r="P7" s="22">
        <f>SUMIF(Assign!$A$2:$A$114,"=1",Assign!G$2:G$114)</f>
        <v>0</v>
      </c>
      <c r="Q7" s="22">
        <f>SUMIF(Assign!$A$2:$A$114,"=2",Assign!G$2:G$114)</f>
        <v>0</v>
      </c>
      <c r="R7" s="22">
        <f>SUMIF(Assign!$A$2:$A$114,"=3",Assign!G$2:G$114)</f>
        <v>0</v>
      </c>
      <c r="S7" s="22">
        <f>SUMIF(Assign!$A$2:$A$114,"=4",Assign!G$2:G$114)</f>
        <v>0</v>
      </c>
      <c r="T7" s="22">
        <f>SUMIF(Assign!$A$2:$A$114,"=5",Assign!G$2:G$114)</f>
        <v>0</v>
      </c>
      <c r="U7" s="22">
        <f>SUMIF(Assign!$A$2:$A$114,"=6",Assign!G$2:G$114)</f>
        <v>0</v>
      </c>
      <c r="V7" s="27">
        <f t="shared" si="3"/>
        <v>399</v>
      </c>
      <c r="X7">
        <v>5</v>
      </c>
      <c r="Z7" s="22">
        <f>SUMIF(Assign!$A$2:$A$114,"=5",Assign!C$2:C$114)</f>
        <v>0</v>
      </c>
      <c r="AA7" s="22">
        <f>SUMIF(Assign!$A$2:$A$114,"=5",Assign!D$2:D$114)</f>
        <v>0</v>
      </c>
      <c r="AB7" s="22">
        <f>SUMIF(Assign!$A$2:$A$114,"=5",Assign!E$2:E$114)</f>
        <v>0</v>
      </c>
      <c r="AC7" s="22">
        <f>SUMIF(Assign!$A$2:$A$114,"=5",Assign!F$2:F$114)</f>
        <v>0</v>
      </c>
      <c r="AD7" s="22">
        <f>SUMIF(Assign!$A$2:$A$114,"=5",Assign!G$2:G$114)</f>
        <v>0</v>
      </c>
      <c r="AE7" s="22">
        <f>SUMIF(Assign!$A$2:$A$114,"=5",Assign!H$2:H$114)</f>
        <v>0</v>
      </c>
      <c r="AF7" s="22">
        <f>SUMIF(Assign!$A$2:$A$114,"=5",Assign!I$2:I$114)</f>
        <v>0</v>
      </c>
      <c r="AG7" s="22">
        <f>SUMIF(Assign!$A$2:$A$114,"=5",Assign!J$2:J$114)</f>
        <v>0</v>
      </c>
      <c r="AH7" s="22">
        <f>SUMIF(Assign!$A$2:$A$114,"=5",Assign!K$2:K$114)</f>
        <v>0</v>
      </c>
      <c r="AI7" s="22">
        <f>SUMIF(Assign!$A$2:$A$114,"=5",Assign!L$2:L$114)</f>
        <v>0</v>
      </c>
      <c r="AJ7" s="22">
        <f>SUMIF(Assign!$A$2:$A$114,"=5",Assign!M$2:M$114)</f>
        <v>0</v>
      </c>
      <c r="AK7" s="22">
        <f>SUMIF(Assign!$A$2:$A$114,"=5",Assign!N$2:N$114)</f>
        <v>0</v>
      </c>
      <c r="AL7" s="22">
        <f>SUMIF(Assign!$A$2:$A$114,"=5",Assign!O$2:O$114)</f>
        <v>0</v>
      </c>
      <c r="AM7" s="22">
        <f>SUMIF(Assign!$A$2:$A$114,"=5",Assign!P$2:P$114)</f>
        <v>0</v>
      </c>
      <c r="AN7" s="22">
        <f>SUMIF(Assign!$A$2:$A$114,"=5",Assign!Q$2:Q$114)</f>
        <v>0</v>
      </c>
      <c r="AO7" s="22">
        <f>SUMIF(Assign!$A$2:$A$114,"=5",Assign!R$2:R$114)</f>
        <v>0</v>
      </c>
      <c r="AP7" s="22">
        <f>SUMIF(Assign!$A$2:$A$114,"=5",Assign!S$2:S$114)</f>
        <v>0</v>
      </c>
      <c r="AQ7" s="22">
        <f>SUMIF(Assign!$A$2:$A$114,"=5",Assign!T$2:T$114)</f>
        <v>0</v>
      </c>
      <c r="AR7" s="22">
        <f>SUMIF(Assign!$A$2:$A$114,"=5",Assign!U$2:U$114)</f>
        <v>0</v>
      </c>
      <c r="AS7" s="22">
        <f>SUMIF(Assign!$A$2:$A$114,"=5",Assign!V$2:V$114)</f>
        <v>0</v>
      </c>
      <c r="AT7" s="22">
        <f>SUMIF(Assign!$A$2:$A$114,"=5",Assign!W$2:W$114)</f>
        <v>0</v>
      </c>
      <c r="AU7" s="22">
        <f>SUMIF(Assign!$A$2:$A$114,"=5",Assign!X$2:X$114)</f>
        <v>0</v>
      </c>
      <c r="AV7" s="22">
        <f>SUMIF(Assign!$A$2:$A$114,"=5",Assign!Y$2:Y$114)</f>
        <v>0</v>
      </c>
      <c r="AW7" s="22">
        <f>SUMIF(Assign!$A$2:$A$114,"=5",Assign!Z$2:Z$114)</f>
        <v>0</v>
      </c>
    </row>
    <row r="8" spans="1:49" x14ac:dyDescent="0.45">
      <c r="C8" s="8"/>
      <c r="D8" s="3" t="s">
        <v>41</v>
      </c>
      <c r="E8" s="24">
        <f t="shared" ref="E8:L8" si="8">IF(O3&gt;0,O8/O3,$C$1)</f>
        <v>0.22532262473175185</v>
      </c>
      <c r="F8" s="24" t="str">
        <f t="shared" si="8"/>
        <v>-</v>
      </c>
      <c r="G8" s="24" t="str">
        <f t="shared" si="8"/>
        <v>-</v>
      </c>
      <c r="H8" s="24" t="str">
        <f t="shared" si="8"/>
        <v>-</v>
      </c>
      <c r="I8" s="24" t="str">
        <f t="shared" si="8"/>
        <v>-</v>
      </c>
      <c r="J8" s="24" t="str">
        <f t="shared" si="8"/>
        <v>-</v>
      </c>
      <c r="K8" s="24" t="str">
        <f t="shared" si="8"/>
        <v>-</v>
      </c>
      <c r="L8" s="24">
        <f t="shared" si="8"/>
        <v>0.22532262473175185</v>
      </c>
      <c r="M8">
        <f>ROW()</f>
        <v>8</v>
      </c>
      <c r="N8" s="19" t="s">
        <v>14</v>
      </c>
      <c r="O8">
        <f>SUM(Assign!H$2:H$61)</f>
        <v>38744</v>
      </c>
      <c r="P8" s="22">
        <f>SUMIF(Assign!$A$2:$A$114,"=1",Assign!H$2:H$114)</f>
        <v>0</v>
      </c>
      <c r="Q8" s="22">
        <f>SUMIF(Assign!$A$2:$A$114,"=2",Assign!H$2:H$114)</f>
        <v>0</v>
      </c>
      <c r="R8" s="22">
        <f>SUMIF(Assign!$A$2:$A$114,"=3",Assign!H$2:H$114)</f>
        <v>0</v>
      </c>
      <c r="S8" s="22">
        <f>SUMIF(Assign!$A$2:$A$114,"=4",Assign!H$2:H$114)</f>
        <v>0</v>
      </c>
      <c r="T8" s="22">
        <f>SUMIF(Assign!$A$2:$A$114,"=5",Assign!H$2:H$114)</f>
        <v>0</v>
      </c>
      <c r="U8" s="22">
        <f>SUMIF(Assign!$A$2:$A$114,"=6",Assign!H$2:H$114)</f>
        <v>0</v>
      </c>
      <c r="V8" s="27">
        <f t="shared" si="3"/>
        <v>38744</v>
      </c>
      <c r="X8">
        <v>6</v>
      </c>
      <c r="Z8" s="22">
        <f>SUMIF(Assign!$A$2:$A$114,"=6",Assign!C$2:C$114)</f>
        <v>0</v>
      </c>
      <c r="AA8" s="22">
        <f>SUMIF(Assign!$A$2:$A$114,"=6",Assign!D$2:D$114)</f>
        <v>0</v>
      </c>
      <c r="AB8" s="22">
        <f>SUMIF(Assign!$A$2:$A$114,"=6",Assign!E$2:E$114)</f>
        <v>0</v>
      </c>
      <c r="AC8" s="22">
        <f>SUMIF(Assign!$A$2:$A$114,"=6",Assign!F$2:F$114)</f>
        <v>0</v>
      </c>
      <c r="AD8" s="22">
        <f>SUMIF(Assign!$A$2:$A$114,"=6",Assign!G$2:G$114)</f>
        <v>0</v>
      </c>
      <c r="AE8" s="22">
        <f>SUMIF(Assign!$A$2:$A$114,"=6",Assign!H$2:H$114)</f>
        <v>0</v>
      </c>
      <c r="AF8" s="22">
        <f>SUMIF(Assign!$A$2:$A$114,"=6",Assign!I$2:I$114)</f>
        <v>0</v>
      </c>
      <c r="AG8" s="22">
        <f>SUMIF(Assign!$A$2:$A$114,"=6",Assign!J$2:J$114)</f>
        <v>0</v>
      </c>
      <c r="AH8" s="22">
        <f>SUMIF(Assign!$A$2:$A$114,"=6",Assign!K$2:K$114)</f>
        <v>0</v>
      </c>
      <c r="AI8" s="22">
        <f>SUMIF(Assign!$A$2:$A$114,"=6",Assign!L$2:L$114)</f>
        <v>0</v>
      </c>
      <c r="AJ8" s="22">
        <f>SUMIF(Assign!$A$2:$A$114,"=6",Assign!M$2:M$114)</f>
        <v>0</v>
      </c>
      <c r="AK8" s="22">
        <f>SUMIF(Assign!$A$2:$A$114,"=6",Assign!N$2:N$114)</f>
        <v>0</v>
      </c>
      <c r="AL8" s="22">
        <f>SUMIF(Assign!$A$2:$A$114,"=6",Assign!O$2:O$114)</f>
        <v>0</v>
      </c>
      <c r="AM8" s="22">
        <f>SUMIF(Assign!$A$2:$A$114,"=6",Assign!P$2:P$114)</f>
        <v>0</v>
      </c>
      <c r="AN8" s="22">
        <f>SUMIF(Assign!$A$2:$A$114,"=6",Assign!Q$2:Q$114)</f>
        <v>0</v>
      </c>
      <c r="AO8" s="22">
        <f>SUMIF(Assign!$A$2:$A$114,"=6",Assign!R$2:R$114)</f>
        <v>0</v>
      </c>
      <c r="AP8" s="22">
        <f>SUMIF(Assign!$A$2:$A$114,"=6",Assign!S$2:S$114)</f>
        <v>0</v>
      </c>
      <c r="AQ8" s="22">
        <f>SUMIF(Assign!$A$2:$A$114,"=6",Assign!T$2:T$114)</f>
        <v>0</v>
      </c>
      <c r="AR8" s="22">
        <f>SUMIF(Assign!$A$2:$A$114,"=6",Assign!U$2:U$114)</f>
        <v>0</v>
      </c>
      <c r="AS8" s="22">
        <f>SUMIF(Assign!$A$2:$A$114,"=6",Assign!V$2:V$114)</f>
        <v>0</v>
      </c>
      <c r="AT8" s="22">
        <f>SUMIF(Assign!$A$2:$A$114,"=6",Assign!W$2:W$114)</f>
        <v>0</v>
      </c>
      <c r="AU8" s="22">
        <f>SUMIF(Assign!$A$2:$A$114,"=6",Assign!X$2:X$114)</f>
        <v>0</v>
      </c>
      <c r="AV8" s="22">
        <f>SUMIF(Assign!$A$2:$A$114,"=6",Assign!Y$2:Y$114)</f>
        <v>0</v>
      </c>
      <c r="AW8" s="22">
        <f>SUMIF(Assign!$A$2:$A$114,"=6",Assign!Z$2:Z$114)</f>
        <v>0</v>
      </c>
    </row>
    <row r="9" spans="1:49" x14ac:dyDescent="0.45">
      <c r="C9" s="12"/>
      <c r="D9" s="16" t="s">
        <v>42</v>
      </c>
      <c r="E9" s="25">
        <f t="shared" ref="E9:L9" si="9">IF(O3&gt;0,O4/O3,$C$1)</f>
        <v>0.2197744680108637</v>
      </c>
      <c r="F9" s="25" t="str">
        <f t="shared" si="9"/>
        <v>-</v>
      </c>
      <c r="G9" s="25" t="str">
        <f t="shared" si="9"/>
        <v>-</v>
      </c>
      <c r="H9" s="25" t="str">
        <f t="shared" si="9"/>
        <v>-</v>
      </c>
      <c r="I9" s="25" t="str">
        <f t="shared" si="9"/>
        <v>-</v>
      </c>
      <c r="J9" s="25" t="str">
        <f t="shared" si="9"/>
        <v>-</v>
      </c>
      <c r="K9" s="25" t="str">
        <f t="shared" si="9"/>
        <v>-</v>
      </c>
      <c r="L9" s="25">
        <f t="shared" si="9"/>
        <v>0.2197744680108637</v>
      </c>
      <c r="M9">
        <f>ROW()</f>
        <v>9</v>
      </c>
      <c r="N9" s="19" t="s">
        <v>15</v>
      </c>
      <c r="O9">
        <f>SUM(Assign!I$2:I$61)</f>
        <v>516</v>
      </c>
      <c r="P9" s="22">
        <f>SUMIF(Assign!$A$2:$A$114,"=1",Assign!I$2:I$114)</f>
        <v>0</v>
      </c>
      <c r="Q9" s="22">
        <f>SUMIF(Assign!$A$2:$A$114,"=2",Assign!I$2:I$114)</f>
        <v>0</v>
      </c>
      <c r="R9" s="22">
        <f>SUMIF(Assign!$A$2:$A$114,"=3",Assign!I$2:I$114)</f>
        <v>0</v>
      </c>
      <c r="S9" s="22">
        <f>SUMIF(Assign!$A$2:$A$114,"=4",Assign!I$2:I$114)</f>
        <v>0</v>
      </c>
      <c r="T9" s="22">
        <f>SUMIF(Assign!$A$2:$A$114,"=5",Assign!I$2:I$114)</f>
        <v>0</v>
      </c>
      <c r="U9" s="22">
        <f>SUMIF(Assign!$A$2:$A$114,"=6",Assign!I$2:I$114)</f>
        <v>0</v>
      </c>
      <c r="V9" s="27">
        <f t="shared" si="3"/>
        <v>516</v>
      </c>
      <c r="Z9" s="27">
        <f>Z2-SUM(Z3:Z8)</f>
        <v>171949</v>
      </c>
      <c r="AA9" s="27">
        <f t="shared" ref="AA9:AW9" si="10">AA2-SUM(AA3:AA7)</f>
        <v>37790</v>
      </c>
      <c r="AB9" s="27">
        <f t="shared" si="10"/>
        <v>13819</v>
      </c>
      <c r="AC9" s="27">
        <f t="shared" si="10"/>
        <v>1126</v>
      </c>
      <c r="AD9" s="27">
        <f t="shared" si="10"/>
        <v>399</v>
      </c>
      <c r="AE9" s="27">
        <f t="shared" si="10"/>
        <v>38744</v>
      </c>
      <c r="AF9" s="27">
        <f t="shared" si="10"/>
        <v>516</v>
      </c>
      <c r="AG9" s="27">
        <f t="shared" si="10"/>
        <v>584</v>
      </c>
      <c r="AH9" s="27">
        <f t="shared" si="10"/>
        <v>413</v>
      </c>
      <c r="AI9" s="27">
        <f t="shared" si="10"/>
        <v>73972</v>
      </c>
      <c r="AJ9" s="27">
        <f t="shared" si="10"/>
        <v>27496</v>
      </c>
      <c r="AK9" s="27">
        <f t="shared" si="10"/>
        <v>12435</v>
      </c>
      <c r="AL9" s="27">
        <f t="shared" si="10"/>
        <v>907</v>
      </c>
      <c r="AM9" s="27">
        <f t="shared" si="10"/>
        <v>330</v>
      </c>
      <c r="AN9" s="27">
        <f t="shared" si="10"/>
        <v>31688</v>
      </c>
      <c r="AO9" s="27">
        <f t="shared" si="10"/>
        <v>401</v>
      </c>
      <c r="AP9" s="27">
        <f t="shared" si="10"/>
        <v>466</v>
      </c>
      <c r="AQ9" s="27">
        <f t="shared" si="10"/>
        <v>249</v>
      </c>
      <c r="AR9" s="27">
        <f t="shared" si="10"/>
        <v>60971.842631</v>
      </c>
      <c r="AS9" s="27">
        <f t="shared" si="10"/>
        <v>17792.077743999998</v>
      </c>
      <c r="AT9" s="27">
        <f t="shared" si="10"/>
        <v>15047.382369999998</v>
      </c>
      <c r="AU9" s="27">
        <f t="shared" si="10"/>
        <v>639.98969699999998</v>
      </c>
      <c r="AV9" s="27">
        <f t="shared" si="10"/>
        <v>26641.301058999998</v>
      </c>
      <c r="AW9" s="27">
        <f t="shared" si="10"/>
        <v>858.76486499999999</v>
      </c>
    </row>
    <row r="10" spans="1:49" x14ac:dyDescent="0.45">
      <c r="C10" s="20" t="s">
        <v>43</v>
      </c>
      <c r="D10" s="13"/>
      <c r="E10" s="26"/>
      <c r="F10" s="26"/>
      <c r="G10" s="26"/>
      <c r="H10" s="26"/>
      <c r="I10" s="26"/>
      <c r="J10" s="26"/>
      <c r="K10" s="26"/>
      <c r="L10" s="26"/>
      <c r="M10">
        <f>ROW()</f>
        <v>10</v>
      </c>
      <c r="N10" s="19" t="s">
        <v>16</v>
      </c>
      <c r="O10">
        <f>SUM(Assign!J$2:J$61)</f>
        <v>584</v>
      </c>
      <c r="P10" s="22">
        <f>SUMIF(Assign!$A$2:$A$114,"=1",Assign!J$2:J$114)</f>
        <v>0</v>
      </c>
      <c r="Q10" s="22">
        <f>SUMIF(Assign!$A$2:$A$114,"=2",Assign!J$2:J$114)</f>
        <v>0</v>
      </c>
      <c r="R10" s="22">
        <f>SUMIF(Assign!$A$2:$A$114,"=3",Assign!J$2:J$114)</f>
        <v>0</v>
      </c>
      <c r="S10" s="22">
        <f>SUMIF(Assign!$A$2:$A$114,"=4",Assign!J$2:J$114)</f>
        <v>0</v>
      </c>
      <c r="T10" s="22">
        <f>SUMIF(Assign!$A$2:$A$114,"=5",Assign!J$2:J$114)</f>
        <v>0</v>
      </c>
      <c r="U10" s="22">
        <f>SUMIF(Assign!$A$2:$A$114,"=6",Assign!J$2:J$114)</f>
        <v>0</v>
      </c>
      <c r="V10" s="27">
        <f t="shared" si="3"/>
        <v>584</v>
      </c>
    </row>
    <row r="11" spans="1:49" x14ac:dyDescent="0.45">
      <c r="C11" s="8"/>
      <c r="D11" s="3" t="s">
        <v>40</v>
      </c>
      <c r="E11" s="24">
        <f t="shared" ref="E11:L11" si="11">IF(O12&gt;0,O14/O12,$C$1)</f>
        <v>0.16810414751527605</v>
      </c>
      <c r="F11" s="24" t="str">
        <f t="shared" si="11"/>
        <v>-</v>
      </c>
      <c r="G11" s="24" t="str">
        <f t="shared" si="11"/>
        <v>-</v>
      </c>
      <c r="H11" s="24" t="str">
        <f t="shared" si="11"/>
        <v>-</v>
      </c>
      <c r="I11" s="24" t="str">
        <f t="shared" si="11"/>
        <v>-</v>
      </c>
      <c r="J11" s="24" t="str">
        <f t="shared" si="11"/>
        <v>-</v>
      </c>
      <c r="K11" s="24" t="str">
        <f t="shared" si="11"/>
        <v>-</v>
      </c>
      <c r="L11" s="24">
        <f t="shared" si="11"/>
        <v>0.16810414751527605</v>
      </c>
      <c r="M11">
        <f>ROW()</f>
        <v>11</v>
      </c>
      <c r="N11" s="19" t="s">
        <v>17</v>
      </c>
      <c r="O11">
        <f>SUM(Assign!K$2:K$61)</f>
        <v>413</v>
      </c>
      <c r="P11" s="22">
        <f>SUMIF(Assign!$A$2:$A$114,"=1",Assign!K$2:K$114)</f>
        <v>0</v>
      </c>
      <c r="Q11" s="22">
        <f>SUMIF(Assign!$A$2:$A$114,"=2",Assign!K$2:K$114)</f>
        <v>0</v>
      </c>
      <c r="R11" s="22">
        <f>SUMIF(Assign!$A$2:$A$114,"=3",Assign!K$2:K$114)</f>
        <v>0</v>
      </c>
      <c r="S11" s="22">
        <f>SUMIF(Assign!$A$2:$A$114,"=4",Assign!K$2:K$114)</f>
        <v>0</v>
      </c>
      <c r="T11" s="22">
        <f>SUMIF(Assign!$A$2:$A$114,"=5",Assign!K$2:K$114)</f>
        <v>0</v>
      </c>
      <c r="U11" s="22">
        <f>SUMIF(Assign!$A$2:$A$114,"=6",Assign!K$2:K$114)</f>
        <v>0</v>
      </c>
      <c r="V11" s="27">
        <f t="shared" si="3"/>
        <v>413</v>
      </c>
    </row>
    <row r="12" spans="1:49" x14ac:dyDescent="0.45">
      <c r="C12" s="8"/>
      <c r="D12" s="3" t="s">
        <v>105</v>
      </c>
      <c r="E12" s="24">
        <f t="shared" ref="E12:L12" si="12">IF(O$12&gt;0,O15/O$12,$C$1)</f>
        <v>1.226139620396907E-2</v>
      </c>
      <c r="F12" s="24" t="str">
        <f t="shared" si="12"/>
        <v>-</v>
      </c>
      <c r="G12" s="24" t="str">
        <f t="shared" si="12"/>
        <v>-</v>
      </c>
      <c r="H12" s="24" t="str">
        <f t="shared" si="12"/>
        <v>-</v>
      </c>
      <c r="I12" s="24" t="str">
        <f t="shared" si="12"/>
        <v>-</v>
      </c>
      <c r="J12" s="24" t="str">
        <f t="shared" si="12"/>
        <v>-</v>
      </c>
      <c r="K12" s="24" t="str">
        <f t="shared" si="12"/>
        <v>-</v>
      </c>
      <c r="L12" s="24">
        <f t="shared" si="12"/>
        <v>1.226139620396907E-2</v>
      </c>
      <c r="M12">
        <f>ROW()</f>
        <v>12</v>
      </c>
      <c r="N12" s="19" t="s">
        <v>18</v>
      </c>
      <c r="O12">
        <f>SUM(Assign!L$2:L$61)</f>
        <v>73972</v>
      </c>
      <c r="P12" s="22">
        <f>SUMIF(Assign!$A$2:$A$114,"=1",Assign!L$2:L$114)</f>
        <v>0</v>
      </c>
      <c r="Q12" s="22">
        <f>SUMIF(Assign!$A$2:$A$114,"=2",Assign!L$2:L$114)</f>
        <v>0</v>
      </c>
      <c r="R12" s="22">
        <f>SUMIF(Assign!$A$2:$A$114,"=3",Assign!L$2:L$114)</f>
        <v>0</v>
      </c>
      <c r="S12" s="22">
        <f>SUMIF(Assign!$A$2:$A$114,"=4",Assign!L$2:L$114)</f>
        <v>0</v>
      </c>
      <c r="T12" s="22">
        <f>SUMIF(Assign!$A$2:$A$114,"=5",Assign!L$2:L$114)</f>
        <v>0</v>
      </c>
      <c r="U12" s="22">
        <f>SUMIF(Assign!$A$2:$A$114,"=6",Assign!L$2:L$114)</f>
        <v>0</v>
      </c>
      <c r="V12" s="27">
        <f t="shared" si="3"/>
        <v>73972</v>
      </c>
    </row>
    <row r="13" spans="1:49" x14ac:dyDescent="0.45">
      <c r="C13" s="8"/>
      <c r="D13" s="3" t="s">
        <v>41</v>
      </c>
      <c r="E13" s="24">
        <f t="shared" ref="E13:K13" si="13">IF(O12&gt;0,O17/O12,$C$1)</f>
        <v>0.42837830530470988</v>
      </c>
      <c r="F13" s="24" t="str">
        <f t="shared" si="13"/>
        <v>-</v>
      </c>
      <c r="G13" s="24" t="str">
        <f t="shared" si="13"/>
        <v>-</v>
      </c>
      <c r="H13" s="24" t="str">
        <f t="shared" si="13"/>
        <v>-</v>
      </c>
      <c r="I13" s="24" t="str">
        <f t="shared" si="13"/>
        <v>-</v>
      </c>
      <c r="J13" s="24" t="str">
        <f t="shared" si="13"/>
        <v>-</v>
      </c>
      <c r="K13" s="24" t="str">
        <f t="shared" si="13"/>
        <v>-</v>
      </c>
      <c r="L13" s="24">
        <f>IF(V12&gt;0,V17/V12,$C$1)</f>
        <v>0.42837830530470988</v>
      </c>
      <c r="M13">
        <f>ROW()</f>
        <v>13</v>
      </c>
      <c r="N13" s="19" t="s">
        <v>19</v>
      </c>
      <c r="O13">
        <f>SUM(Assign!M$2:M$61)</f>
        <v>27496</v>
      </c>
      <c r="P13" s="22">
        <f>SUMIF(Assign!$A$2:$A$114,"=1",Assign!M$2:M$114)</f>
        <v>0</v>
      </c>
      <c r="Q13" s="22">
        <f>SUMIF(Assign!$A$2:$A$114,"=2",Assign!M$2:M$114)</f>
        <v>0</v>
      </c>
      <c r="R13" s="22">
        <f>SUMIF(Assign!$A$2:$A$114,"=3",Assign!M$2:M$114)</f>
        <v>0</v>
      </c>
      <c r="S13" s="22">
        <f>SUMIF(Assign!$A$2:$A$114,"=4",Assign!M$2:M$114)</f>
        <v>0</v>
      </c>
      <c r="T13" s="22">
        <f>SUMIF(Assign!$A$2:$A$114,"=5",Assign!M$2:M$114)</f>
        <v>0</v>
      </c>
      <c r="U13" s="22">
        <f>SUMIF(Assign!$A$2:$A$114,"=6",Assign!M$2:M$114)</f>
        <v>0</v>
      </c>
      <c r="V13" s="27">
        <f t="shared" si="3"/>
        <v>27496</v>
      </c>
    </row>
    <row r="14" spans="1:49" x14ac:dyDescent="0.45">
      <c r="C14" s="12"/>
      <c r="D14" s="16" t="s">
        <v>42</v>
      </c>
      <c r="E14" s="25">
        <f t="shared" ref="E14:K14" si="14">IF(O12&gt;0,O13/O12,$C$1)</f>
        <v>0.37170821391878006</v>
      </c>
      <c r="F14" s="25" t="str">
        <f t="shared" si="14"/>
        <v>-</v>
      </c>
      <c r="G14" s="25" t="str">
        <f t="shared" si="14"/>
        <v>-</v>
      </c>
      <c r="H14" s="25" t="str">
        <f t="shared" si="14"/>
        <v>-</v>
      </c>
      <c r="I14" s="25" t="str">
        <f t="shared" si="14"/>
        <v>-</v>
      </c>
      <c r="J14" s="25" t="str">
        <f t="shared" si="14"/>
        <v>-</v>
      </c>
      <c r="K14" s="25" t="str">
        <f t="shared" si="14"/>
        <v>-</v>
      </c>
      <c r="L14" s="25">
        <f>IF(V12&gt;0,V13/V12,$C$1)</f>
        <v>0.37170821391878006</v>
      </c>
      <c r="M14">
        <f>ROW()</f>
        <v>14</v>
      </c>
      <c r="N14" s="19" t="s">
        <v>20</v>
      </c>
      <c r="O14">
        <f>SUM(Assign!N$2:N$61)</f>
        <v>12435</v>
      </c>
      <c r="P14" s="22">
        <f>SUMIF(Assign!$A$2:$A$114,"=1",Assign!N$2:N$114)</f>
        <v>0</v>
      </c>
      <c r="Q14" s="22">
        <f>SUMIF(Assign!$A$2:$A$114,"=2",Assign!N$2:N$114)</f>
        <v>0</v>
      </c>
      <c r="R14" s="22">
        <f>SUMIF(Assign!$A$2:$A$114,"=3",Assign!N$2:N$114)</f>
        <v>0</v>
      </c>
      <c r="S14" s="22">
        <f>SUMIF(Assign!$A$2:$A$114,"=4",Assign!N$2:N$114)</f>
        <v>0</v>
      </c>
      <c r="T14" s="22">
        <f>SUMIF(Assign!$A$2:$A$114,"=5",Assign!N$2:N$114)</f>
        <v>0</v>
      </c>
      <c r="U14" s="22">
        <f>SUMIF(Assign!$A$2:$A$114,"=6",Assign!N$2:N$114)</f>
        <v>0</v>
      </c>
      <c r="V14" s="27">
        <f t="shared" si="3"/>
        <v>12435</v>
      </c>
    </row>
    <row r="15" spans="1:49" x14ac:dyDescent="0.45">
      <c r="C15" s="20" t="s">
        <v>141</v>
      </c>
      <c r="D15" s="13"/>
      <c r="E15" s="26"/>
      <c r="F15" s="26"/>
      <c r="G15" s="26"/>
      <c r="H15" s="26"/>
      <c r="I15" s="26"/>
      <c r="J15" s="26"/>
      <c r="K15" s="26"/>
      <c r="L15" s="26"/>
      <c r="M15">
        <f>ROW()</f>
        <v>15</v>
      </c>
      <c r="N15" s="19" t="s">
        <v>21</v>
      </c>
      <c r="O15">
        <f>SUM(Assign!O$2:O$61)</f>
        <v>907</v>
      </c>
      <c r="P15" s="22">
        <f>SUMIF(Assign!$A$2:$A$114,"=1",Assign!O$2:O$114)</f>
        <v>0</v>
      </c>
      <c r="Q15" s="22">
        <f>SUMIF(Assign!$A$2:$A$114,"=2",Assign!O$2:O$114)</f>
        <v>0</v>
      </c>
      <c r="R15" s="22">
        <f>SUMIF(Assign!$A$2:$A$114,"=3",Assign!O$2:O$114)</f>
        <v>0</v>
      </c>
      <c r="S15" s="22">
        <f>SUMIF(Assign!$A$2:$A$114,"=4",Assign!O$2:O$114)</f>
        <v>0</v>
      </c>
      <c r="T15" s="22">
        <f>SUMIF(Assign!$A$2:$A$114,"=5",Assign!O$2:O$114)</f>
        <v>0</v>
      </c>
      <c r="U15" s="22">
        <f>SUMIF(Assign!$A$2:$A$114,"=6",Assign!O$2:O$114)</f>
        <v>0</v>
      </c>
      <c r="V15" s="27">
        <f t="shared" si="3"/>
        <v>907</v>
      </c>
    </row>
    <row r="16" spans="1:49" x14ac:dyDescent="0.45">
      <c r="C16" s="8"/>
      <c r="D16" s="3" t="s">
        <v>40</v>
      </c>
      <c r="E16" s="24">
        <f t="shared" ref="E16:K16" si="15">IF(O21&gt;0,O23/O21,$C$1)</f>
        <v>0.24679231790756864</v>
      </c>
      <c r="F16" s="24" t="str">
        <f t="shared" si="15"/>
        <v>-</v>
      </c>
      <c r="G16" s="24" t="str">
        <f t="shared" si="15"/>
        <v>-</v>
      </c>
      <c r="H16" s="24" t="str">
        <f t="shared" si="15"/>
        <v>-</v>
      </c>
      <c r="I16" s="24" t="str">
        <f t="shared" si="15"/>
        <v>-</v>
      </c>
      <c r="J16" s="24" t="str">
        <f t="shared" si="15"/>
        <v>-</v>
      </c>
      <c r="K16" s="24" t="str">
        <f t="shared" si="15"/>
        <v>-</v>
      </c>
      <c r="L16" s="24">
        <f>IF(V21&gt;0,V23/V21,$C$1)</f>
        <v>0.24679231790756864</v>
      </c>
      <c r="M16">
        <f>ROW()</f>
        <v>16</v>
      </c>
      <c r="N16" s="19" t="s">
        <v>22</v>
      </c>
      <c r="O16">
        <f>SUM(Assign!P$2:P$61)</f>
        <v>330</v>
      </c>
      <c r="P16" s="22">
        <f>SUMIF(Assign!$A$2:$A$114,"=1",Assign!P$2:P$114)</f>
        <v>0</v>
      </c>
      <c r="Q16" s="22">
        <f>SUMIF(Assign!$A$2:$A$114,"=2",Assign!P$2:P$114)</f>
        <v>0</v>
      </c>
      <c r="R16" s="22">
        <f>SUMIF(Assign!$A$2:$A$114,"=3",Assign!P$2:P$114)</f>
        <v>0</v>
      </c>
      <c r="S16" s="22">
        <f>SUMIF(Assign!$A$2:$A$114,"=4",Assign!P$2:P$114)</f>
        <v>0</v>
      </c>
      <c r="T16" s="22">
        <f>SUMIF(Assign!$A$2:$A$114,"=5",Assign!P$2:P$114)</f>
        <v>0</v>
      </c>
      <c r="U16" s="22">
        <f>SUMIF(Assign!$A$2:$A$114,"=6",Assign!P$2:P$114)</f>
        <v>0</v>
      </c>
      <c r="V16" s="27">
        <f t="shared" si="3"/>
        <v>330</v>
      </c>
    </row>
    <row r="17" spans="3:22" x14ac:dyDescent="0.45">
      <c r="C17" s="8"/>
      <c r="D17" s="3" t="s">
        <v>105</v>
      </c>
      <c r="E17" s="24">
        <f t="shared" ref="E17:L17" si="16">IF(O$21&gt;0,O24/O$21,$C$1)</f>
        <v>1.0496479512243069E-2</v>
      </c>
      <c r="F17" s="24" t="str">
        <f t="shared" si="16"/>
        <v>-</v>
      </c>
      <c r="G17" s="24" t="str">
        <f t="shared" si="16"/>
        <v>-</v>
      </c>
      <c r="H17" s="24" t="str">
        <f t="shared" si="16"/>
        <v>-</v>
      </c>
      <c r="I17" s="24" t="str">
        <f t="shared" si="16"/>
        <v>-</v>
      </c>
      <c r="J17" s="24" t="str">
        <f t="shared" si="16"/>
        <v>-</v>
      </c>
      <c r="K17" s="24" t="str">
        <f t="shared" si="16"/>
        <v>-</v>
      </c>
      <c r="L17" s="24">
        <f t="shared" si="16"/>
        <v>1.0496479512243069E-2</v>
      </c>
      <c r="M17">
        <f>ROW()</f>
        <v>17</v>
      </c>
      <c r="N17" s="19" t="s">
        <v>23</v>
      </c>
      <c r="O17">
        <f>SUM(Assign!Q$2:Q$61)</f>
        <v>31688</v>
      </c>
      <c r="P17" s="22">
        <f>SUMIF(Assign!$A$2:$A$114,"=1",Assign!Q$2:Q$114)</f>
        <v>0</v>
      </c>
      <c r="Q17" s="22">
        <f>SUMIF(Assign!$A$2:$A$114,"=2",Assign!Q$2:Q$114)</f>
        <v>0</v>
      </c>
      <c r="R17" s="22">
        <f>SUMIF(Assign!$A$2:$A$114,"=3",Assign!Q$2:Q$114)</f>
        <v>0</v>
      </c>
      <c r="S17" s="22">
        <f>SUMIF(Assign!$A$2:$A$114,"=4",Assign!Q$2:Q$114)</f>
        <v>0</v>
      </c>
      <c r="T17" s="22">
        <f>SUMIF(Assign!$A$2:$A$114,"=5",Assign!Q$2:Q$114)</f>
        <v>0</v>
      </c>
      <c r="U17" s="22">
        <f>SUMIF(Assign!$A$2:$A$114,"=6",Assign!Q$2:Q$114)</f>
        <v>0</v>
      </c>
      <c r="V17" s="27">
        <f t="shared" si="3"/>
        <v>31688</v>
      </c>
    </row>
    <row r="18" spans="3:22" x14ac:dyDescent="0.45">
      <c r="C18" s="8"/>
      <c r="D18" s="3" t="s">
        <v>41</v>
      </c>
      <c r="E18" s="24">
        <f t="shared" ref="E18:K18" si="17">IF(O21&gt;0,O25/O21,$C$1)</f>
        <v>0.43694433216054263</v>
      </c>
      <c r="F18" s="24" t="str">
        <f t="shared" si="17"/>
        <v>-</v>
      </c>
      <c r="G18" s="24" t="str">
        <f t="shared" si="17"/>
        <v>-</v>
      </c>
      <c r="H18" s="24" t="str">
        <f t="shared" si="17"/>
        <v>-</v>
      </c>
      <c r="I18" s="24" t="str">
        <f t="shared" si="17"/>
        <v>-</v>
      </c>
      <c r="J18" s="24" t="str">
        <f t="shared" si="17"/>
        <v>-</v>
      </c>
      <c r="K18" s="24" t="str">
        <f t="shared" si="17"/>
        <v>-</v>
      </c>
      <c r="L18" s="24">
        <f>IF(V21&gt;0,V25/V21,$C$1)</f>
        <v>0.43694433216054263</v>
      </c>
      <c r="M18">
        <f>ROW()</f>
        <v>18</v>
      </c>
      <c r="N18" s="19" t="s">
        <v>24</v>
      </c>
      <c r="O18">
        <f>SUM(Assign!R$2:R$61)</f>
        <v>401</v>
      </c>
      <c r="P18" s="22">
        <f>SUMIF(Assign!$A$2:$A$114,"=1",Assign!R$2:R$114)</f>
        <v>0</v>
      </c>
      <c r="Q18" s="22">
        <f>SUMIF(Assign!$A$2:$A$114,"=2",Assign!R$2:R$114)</f>
        <v>0</v>
      </c>
      <c r="R18" s="22">
        <f>SUMIF(Assign!$A$2:$A$114,"=3",Assign!R$2:R$114)</f>
        <v>0</v>
      </c>
      <c r="S18" s="22">
        <f>SUMIF(Assign!$A$2:$A$114,"=4",Assign!R$2:R$114)</f>
        <v>0</v>
      </c>
      <c r="T18" s="22">
        <f>SUMIF(Assign!$A$2:$A$114,"=5",Assign!R$2:R$114)</f>
        <v>0</v>
      </c>
      <c r="U18" s="22">
        <f>SUMIF(Assign!$A$2:$A$114,"=6",Assign!R$2:R$114)</f>
        <v>0</v>
      </c>
      <c r="V18" s="27">
        <f t="shared" si="3"/>
        <v>401</v>
      </c>
    </row>
    <row r="19" spans="3:22" x14ac:dyDescent="0.45">
      <c r="C19" s="12"/>
      <c r="D19" s="16" t="s">
        <v>42</v>
      </c>
      <c r="E19" s="25">
        <f t="shared" ref="E19:K19" si="18">IF(O21&gt;0,O22/O21,$C$1)</f>
        <v>0.29180810315471667</v>
      </c>
      <c r="F19" s="25" t="str">
        <f t="shared" si="18"/>
        <v>-</v>
      </c>
      <c r="G19" s="25" t="str">
        <f t="shared" si="18"/>
        <v>-</v>
      </c>
      <c r="H19" s="25" t="str">
        <f t="shared" si="18"/>
        <v>-</v>
      </c>
      <c r="I19" s="25" t="str">
        <f t="shared" si="18"/>
        <v>-</v>
      </c>
      <c r="J19" s="25" t="str">
        <f t="shared" si="18"/>
        <v>-</v>
      </c>
      <c r="K19" s="25" t="str">
        <f t="shared" si="18"/>
        <v>-</v>
      </c>
      <c r="L19" s="25">
        <f>IF(V21&gt;0,V22/V21,$C$1)</f>
        <v>0.29180810315471667</v>
      </c>
      <c r="M19">
        <f>ROW()</f>
        <v>19</v>
      </c>
      <c r="N19" s="19" t="s">
        <v>25</v>
      </c>
      <c r="O19">
        <f>SUM(Assign!S$2:S$61)</f>
        <v>466</v>
      </c>
      <c r="P19" s="22">
        <f>SUMIF(Assign!$A$2:$A$114,"=1",Assign!S$2:S$114)</f>
        <v>0</v>
      </c>
      <c r="Q19" s="22">
        <f>SUMIF(Assign!$A$2:$A$114,"=2",Assign!S$2:S$114)</f>
        <v>0</v>
      </c>
      <c r="R19" s="22">
        <f>SUMIF(Assign!$A$2:$A$114,"=3",Assign!S$2:S$114)</f>
        <v>0</v>
      </c>
      <c r="S19" s="22">
        <f>SUMIF(Assign!$A$2:$A$114,"=4",Assign!S$2:S$114)</f>
        <v>0</v>
      </c>
      <c r="T19" s="22">
        <f>SUMIF(Assign!$A$2:$A$114,"=5",Assign!S$2:S$114)</f>
        <v>0</v>
      </c>
      <c r="U19" s="22">
        <f>SUMIF(Assign!$A$2:$A$114,"=6",Assign!S$2:S$114)</f>
        <v>0</v>
      </c>
      <c r="V19" s="27">
        <f t="shared" si="3"/>
        <v>466</v>
      </c>
    </row>
    <row r="20" spans="3:22" x14ac:dyDescent="0.45">
      <c r="M20">
        <f>ROW()</f>
        <v>20</v>
      </c>
      <c r="N20" s="19" t="s">
        <v>26</v>
      </c>
      <c r="O20">
        <f>SUM(Assign!T$2:T$61)</f>
        <v>249</v>
      </c>
      <c r="P20" s="22">
        <f>SUMIF(Assign!$A$2:$A$114,"=1",Assign!T$2:T$114)</f>
        <v>0</v>
      </c>
      <c r="Q20" s="22">
        <f>SUMIF(Assign!$A$2:$A$114,"=2",Assign!T$2:T$114)</f>
        <v>0</v>
      </c>
      <c r="R20" s="22">
        <f>SUMIF(Assign!$A$2:$A$114,"=3",Assign!T$2:T$114)</f>
        <v>0</v>
      </c>
      <c r="S20" s="22">
        <f>SUMIF(Assign!$A$2:$A$114,"=4",Assign!T$2:T$114)</f>
        <v>0</v>
      </c>
      <c r="T20" s="22">
        <f>SUMIF(Assign!$A$2:$A$114,"=5",Assign!T$2:T$114)</f>
        <v>0</v>
      </c>
      <c r="U20" s="22">
        <f>SUMIF(Assign!$A$2:$A$114,"=6",Assign!T$2:T$114)</f>
        <v>0</v>
      </c>
      <c r="V20" s="27">
        <f t="shared" si="3"/>
        <v>249</v>
      </c>
    </row>
    <row r="21" spans="3:22" x14ac:dyDescent="0.45">
      <c r="D21" s="3"/>
      <c r="E21" s="27"/>
      <c r="M21">
        <f>ROW()</f>
        <v>21</v>
      </c>
      <c r="N21" s="19" t="s">
        <v>107</v>
      </c>
      <c r="O21">
        <f>SUM(Assign!U$2:U$61)</f>
        <v>60971.842631</v>
      </c>
      <c r="P21" s="22">
        <f>SUMIF(Assign!$A$2:$A$114,"=1",Assign!U$2:U$114)</f>
        <v>0</v>
      </c>
      <c r="Q21" s="22">
        <f>SUMIF(Assign!$A$2:$A$114,"=2",Assign!U$2:U$114)</f>
        <v>0</v>
      </c>
      <c r="R21" s="22">
        <f>SUMIF(Assign!$A$2:$A$114,"=3",Assign!U$2:U$114)</f>
        <v>0</v>
      </c>
      <c r="S21" s="22">
        <f>SUMIF(Assign!$A$2:$A$114,"=4",Assign!U$2:U$114)</f>
        <v>0</v>
      </c>
      <c r="T21" s="22">
        <f>SUMIF(Assign!$A$2:$A$114,"=5",Assign!U$2:U$114)</f>
        <v>0</v>
      </c>
      <c r="U21" s="22">
        <f>SUMIF(Assign!$A$2:$A$114,"=6",Assign!U$2:U$114)</f>
        <v>0</v>
      </c>
      <c r="V21" s="27">
        <f t="shared" si="3"/>
        <v>60971.842631</v>
      </c>
    </row>
    <row r="22" spans="3:22" x14ac:dyDescent="0.45">
      <c r="E22" s="32"/>
      <c r="M22">
        <f>ROW()</f>
        <v>22</v>
      </c>
      <c r="N22" s="19" t="s">
        <v>108</v>
      </c>
      <c r="O22">
        <f>SUM(Assign!V$2:V$61)</f>
        <v>17792.077743999998</v>
      </c>
      <c r="P22" s="22">
        <f>SUMIF(Assign!$A$2:$A$114,"=1",Assign!V$2:V$114)</f>
        <v>0</v>
      </c>
      <c r="Q22" s="22">
        <f>SUMIF(Assign!$A$2:$A$114,"=2",Assign!V$2:V$114)</f>
        <v>0</v>
      </c>
      <c r="R22" s="22">
        <f>SUMIF(Assign!$A$2:$A$114,"=3",Assign!V$2:V$114)</f>
        <v>0</v>
      </c>
      <c r="S22" s="22">
        <f>SUMIF(Assign!$A$2:$A$114,"=4",Assign!V$2:V$114)</f>
        <v>0</v>
      </c>
      <c r="T22" s="22">
        <f>SUMIF(Assign!$A$2:$A$114,"=5",Assign!V$2:V$114)</f>
        <v>0</v>
      </c>
      <c r="U22" s="22">
        <f>SUMIF(Assign!$A$2:$A$114,"=6",Assign!V$2:V$114)</f>
        <v>0</v>
      </c>
      <c r="V22" s="27">
        <f t="shared" si="3"/>
        <v>17792.077743999998</v>
      </c>
    </row>
    <row r="23" spans="3:22" x14ac:dyDescent="0.45">
      <c r="M23">
        <f>ROW()</f>
        <v>23</v>
      </c>
      <c r="N23" s="19" t="s">
        <v>109</v>
      </c>
      <c r="O23">
        <f>SUM(Assign!W$2:W$61)</f>
        <v>15047.382369999998</v>
      </c>
      <c r="P23" s="22">
        <f>SUMIF(Assign!$A$2:$A$114,"=1",Assign!W$2:W$114)</f>
        <v>0</v>
      </c>
      <c r="Q23" s="22">
        <f>SUMIF(Assign!$A$2:$A$114,"=2",Assign!W$2:W$114)</f>
        <v>0</v>
      </c>
      <c r="R23" s="22">
        <f>SUMIF(Assign!$A$2:$A$114,"=3",Assign!W$2:W$114)</f>
        <v>0</v>
      </c>
      <c r="S23" s="22">
        <f>SUMIF(Assign!$A$2:$A$114,"=4",Assign!W$2:W$114)</f>
        <v>0</v>
      </c>
      <c r="T23" s="22">
        <f>SUMIF(Assign!$A$2:$A$114,"=5",Assign!W$2:W$114)</f>
        <v>0</v>
      </c>
      <c r="U23" s="22">
        <f>SUMIF(Assign!$A$2:$A$114,"=6",Assign!W$2:W$114)</f>
        <v>0</v>
      </c>
      <c r="V23" s="27">
        <f t="shared" si="3"/>
        <v>15047.382369999998</v>
      </c>
    </row>
    <row r="24" spans="3:22" x14ac:dyDescent="0.45">
      <c r="M24">
        <f>ROW()</f>
        <v>24</v>
      </c>
      <c r="N24" s="19" t="s">
        <v>110</v>
      </c>
      <c r="O24">
        <f>SUM(Assign!X$2:X$61)</f>
        <v>639.98969699999998</v>
      </c>
      <c r="P24" s="22">
        <f>SUMIF(Assign!$A$2:$A$114,"=1",Assign!X$2:X$114)</f>
        <v>0</v>
      </c>
      <c r="Q24" s="22">
        <f>SUMIF(Assign!$A$2:$A$114,"=2",Assign!X$2:X$114)</f>
        <v>0</v>
      </c>
      <c r="R24" s="22">
        <f>SUMIF(Assign!$A$2:$A$114,"=3",Assign!X$2:X$114)</f>
        <v>0</v>
      </c>
      <c r="S24" s="22">
        <f>SUMIF(Assign!$A$2:$A$114,"=4",Assign!X$2:X$114)</f>
        <v>0</v>
      </c>
      <c r="T24" s="22">
        <f>SUMIF(Assign!$A$2:$A$114,"=5",Assign!X$2:X$114)</f>
        <v>0</v>
      </c>
      <c r="U24" s="22">
        <f>SUMIF(Assign!$A$2:$A$114,"=6",Assign!X$2:X$114)</f>
        <v>0</v>
      </c>
      <c r="V24" s="27">
        <f t="shared" si="3"/>
        <v>639.98969699999998</v>
      </c>
    </row>
    <row r="25" spans="3:22" x14ac:dyDescent="0.45">
      <c r="M25">
        <f>ROW()</f>
        <v>25</v>
      </c>
      <c r="N25" s="19" t="s">
        <v>111</v>
      </c>
      <c r="O25">
        <f>SUM(Assign!Y$2:Y$61)</f>
        <v>26641.301058999998</v>
      </c>
      <c r="P25" s="22">
        <f>SUMIF(Assign!$A$2:$A$114,"=1",Assign!Y$2:Y$114)</f>
        <v>0</v>
      </c>
      <c r="Q25" s="22">
        <f>SUMIF(Assign!$A$2:$A$114,"=2",Assign!Y$2:Y$114)</f>
        <v>0</v>
      </c>
      <c r="R25" s="22">
        <f>SUMIF(Assign!$A$2:$A$114,"=3",Assign!Y$2:Y$114)</f>
        <v>0</v>
      </c>
      <c r="S25" s="22">
        <f>SUMIF(Assign!$A$2:$A$114,"=4",Assign!Y$2:Y$114)</f>
        <v>0</v>
      </c>
      <c r="T25" s="22">
        <f>SUMIF(Assign!$A$2:$A$114,"=5",Assign!Y$2:Y$114)</f>
        <v>0</v>
      </c>
      <c r="U25" s="22">
        <f>SUMIF(Assign!$A$2:$A$114,"=6",Assign!Y$2:Y$114)</f>
        <v>0</v>
      </c>
      <c r="V25" s="27">
        <f t="shared" si="3"/>
        <v>26641.301058999998</v>
      </c>
    </row>
    <row r="26" spans="3:22" x14ac:dyDescent="0.45">
      <c r="M26">
        <f>ROW()</f>
        <v>26</v>
      </c>
      <c r="N26" s="19" t="s">
        <v>112</v>
      </c>
      <c r="O26">
        <f>SUM(Assign!Z$2:Z$61)</f>
        <v>858.76486499999999</v>
      </c>
      <c r="P26" s="22">
        <f>SUMIF(Assign!$A$2:$A$114,"=1",Assign!Z$2:Z$114)</f>
        <v>0</v>
      </c>
      <c r="Q26" s="22">
        <f>SUMIF(Assign!$A$2:$A$114,"=2",Assign!Z$2:Z$114)</f>
        <v>0</v>
      </c>
      <c r="R26" s="22">
        <f>SUMIF(Assign!$A$2:$A$114,"=3",Assign!Z$2:Z$114)</f>
        <v>0</v>
      </c>
      <c r="S26" s="22">
        <f>SUMIF(Assign!$A$2:$A$114,"=4",Assign!Z$2:Z$114)</f>
        <v>0</v>
      </c>
      <c r="T26" s="22">
        <f>SUMIF(Assign!$A$2:$A$114,"=5",Assign!Z$2:Z$114)</f>
        <v>0</v>
      </c>
      <c r="U26" s="22">
        <f>SUMIF(Assign!$A$2:$A$114,"=6",Assign!Z$2:Z$114)</f>
        <v>0</v>
      </c>
      <c r="V26" s="27">
        <f t="shared" si="3"/>
        <v>858.76486499999999</v>
      </c>
    </row>
    <row r="27" spans="3:22" x14ac:dyDescent="0.45">
      <c r="M27">
        <f>ROW()</f>
        <v>27</v>
      </c>
      <c r="N27" s="19" t="s">
        <v>27</v>
      </c>
    </row>
  </sheetData>
  <sheetProtection algorithmName="SHA-512" hashValue="slsn1QPwDwp/E5QydqHKFf/osAMG61pXKd4FK97xolsVLmK0QAFZjfm1PnrNJcK83jF1NogPmg9up/X/pMQj/Q==" saltValue="gpuS4gB8tfm5JS4GUytzxQ==" spinCount="100000" sheet="1" objects="1" scenarios="1"/>
  <mergeCells count="1">
    <mergeCell ref="F1:J1"/>
  </mergeCells>
  <printOptions horizontalCentered="1"/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Describe</vt:lpstr>
      <vt:lpstr>Assign</vt:lpstr>
      <vt:lpstr>Report</vt:lpstr>
      <vt:lpstr>Describe!Print_Area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Ely</dc:creator>
  <cp:lastModifiedBy>David Ely</cp:lastModifiedBy>
  <cp:lastPrinted>2019-07-17T18:35:57Z</cp:lastPrinted>
  <dcterms:created xsi:type="dcterms:W3CDTF">2019-06-13T01:04:01Z</dcterms:created>
  <dcterms:modified xsi:type="dcterms:W3CDTF">2022-01-29T00:21:19Z</dcterms:modified>
</cp:coreProperties>
</file>